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<sst xmlns="http://schemas.openxmlformats.org/spreadsheetml/2006/main" count="1279" uniqueCount="460">
  <si>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</si>
  <si>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</si>
  <si>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</si>
  <si>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</si>
  <si>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</si>
  <si>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</si>
  <si>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</si>
  <si>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</si>
  <si>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</si>
  <si>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</si>
  <si>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</si>
  <si>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</si>
  <si>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</si>
  <si>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</si>
  <si>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</si>
  <si>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</si>
  <si>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</si>
  <si>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</si>
  <si>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</si>
  <si>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</si>
  <si>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</si>
  <si>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</si>
  <si>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</si>
  <si>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</si>
  <si>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</si>
  <si>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</si>
  <si>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</si>
  <si>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</si>
  <si>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</si>
  <si>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</si>
  <si>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</si>
  <si>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</si>
  <si>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</si>
  <si>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</si>
  <si>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</si>
  <si>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</si>
  <si>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</si>
  <si>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</si>
  <si>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</si>
  <si>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</si>
  <si>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</si>
  <si>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</si>
  <si>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</si>
  <si>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</si>
  <si>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</si>
  <si>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</si>
  <si>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</si>
  <si>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</si>
  <si>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</si>
  <si>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</si>
  <si>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</si>
  <si>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</si>
  <si>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</si>
  <si>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</si>
  <si>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</si>
  <si>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</si>
  <si>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</si>
  <si>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日升</t>
  </si>
  <si>
    <t>生产工厂</t>
  </si>
  <si>
    <t>东港宏旭</t>
  </si>
  <si>
    <t>订单基础信息</t>
  </si>
  <si>
    <t>生产•出货进度</t>
  </si>
  <si>
    <t>指示•确认资料</t>
  </si>
  <si>
    <t>款号</t>
  </si>
  <si>
    <t>TAWWCK91970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</si>
  <si>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</si>
  <si>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</si>
  <si>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</si>
  <si>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</si>
  <si>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</si>
  <si>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</si>
  <si>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</si>
  <si>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</si>
  <si>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</si>
  <si>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</si>
  <si>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</si>
  <si>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</si>
  <si>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</si>
  <si>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</si>
  <si>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</si>
  <si>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</si>
  <si>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</si>
  <si>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</si>
  <si>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</si>
  <si>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</si>
  <si>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</si>
  <si>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</si>
  <si>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</si>
  <si>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</si>
  <si>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</si>
  <si>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</si>
  <si>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</si>
  <si>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</si>
  <si>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</si>
  <si>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</si>
  <si>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</si>
  <si>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</si>
  <si>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补充事项：双面胶部位洗前洗后都有起泡现象。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</si>
  <si>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</si>
  <si>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</si>
  <si>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</si>
  <si>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</si>
  <si>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</si>
  <si>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</si>
  <si>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</si>
  <si>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问题描述：工厂验料无异常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</si>
  <si>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</si>
  <si>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</si>
  <si>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</si>
  <si>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</si>
  <si>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</si>
  <si>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</si>
  <si>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</si>
  <si>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</si>
  <si>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</si>
  <si>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</si>
  <si>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</si>
  <si>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</si>
  <si>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</si>
  <si>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陆续裁剪中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</si>
  <si>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</si>
  <si>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铁蓝灰：L#3件套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</si>
  <si>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</si>
  <si>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</si>
  <si>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</si>
  <si>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</si>
  <si>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</si>
  <si>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1，内件：绣花LOGO面上漏线毛，要清理干净。</t>
  </si>
  <si>
    <t>2，内件：门襟明线宽窄不匀，请及时改进。</t>
  </si>
  <si>
    <t>3，外件：门襟偏长有荷叶边现象，请及时调整放量，要求门襟平整否则大货不能接受。</t>
  </si>
  <si>
    <t>4，外件：后领窝吃纵不平，褶皱，大货不能接受。</t>
  </si>
  <si>
    <t>5，袖口吃纵斜绺，大货不能接受。</t>
  </si>
  <si>
    <t>6，插袋上下口不平服，请及时改进。</t>
  </si>
  <si>
    <t>7，帽子测拼吃纵，帽沿起泡，大货不能接受。</t>
  </si>
  <si>
    <t>8，门襟、帽檐，洗前洗后都有起泡现象，大货不能接受。</t>
  </si>
  <si>
    <t>9，内主项拉链挡片，吃纵不匀，褶皱，大货不能接受。</t>
  </si>
  <si>
    <t>10，请保证规格洗前洗后在误差范围内。</t>
  </si>
  <si>
    <t>以上问题请及时改正。</t>
  </si>
  <si>
    <t>【耐洗水确认】</t>
  </si>
  <si>
    <t>粘衬</t>
  </si>
  <si>
    <t>胶膜</t>
  </si>
  <si>
    <t>扭曲</t>
  </si>
  <si>
    <t>补充事项：门襟、帽檐、双面胶部位洗前洗后都有起泡现象，大货不能接受。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</si>
  <si>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</si>
  <si>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</si>
  <si>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</si>
  <si>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</si>
  <si>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</si>
  <si>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</si>
  <si>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工厂负责人</t>
  </si>
  <si>
    <t>于家和</t>
  </si>
  <si>
    <t>【整改结果】</t>
  </si>
  <si>
    <t>复核时间</t>
  </si>
  <si>
    <t>QC规格测量表</t>
  </si>
  <si>
    <t>日升-东港宏旭</t>
  </si>
  <si>
    <t>部位名称</t>
  </si>
  <si>
    <t>指示规格  FINAL SPEC（外件）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</si>
  <si>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</si>
  <si>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</si>
  <si>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</si>
  <si>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</si>
  <si>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</si>
  <si>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</si>
  <si>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</si>
  <si>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</si>
  <si>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</si>
  <si>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铁蓝灰（洗前）</t>
  </si>
  <si>
    <t>铁蓝灰（洗后）</t>
  </si>
  <si>
    <t>后中长</t>
  </si>
  <si>
    <t>0</t>
  </si>
  <si>
    <t>前中长</t>
  </si>
  <si>
    <t>-0.5</t>
  </si>
  <si>
    <t>内主项拉链</t>
  </si>
  <si>
    <t>-1</t>
  </si>
  <si>
    <t>胸围</t>
  </si>
  <si>
    <t>腰围</t>
  </si>
  <si>
    <t>1</t>
  </si>
  <si>
    <t>摆围</t>
  </si>
  <si>
    <t>肩宽</t>
  </si>
  <si>
    <t>肩点袖长</t>
  </si>
  <si>
    <t>袖肥/2（参考值见注解）</t>
  </si>
  <si>
    <t>0.5</t>
  </si>
  <si>
    <t>袖肘围/2</t>
  </si>
  <si>
    <t>袖口围/2平量</t>
  </si>
  <si>
    <t>上领围</t>
  </si>
  <si>
    <t>指示规格  FINAL SPEC（内件）</t>
  </si>
  <si>
    <t>2</t>
  </si>
  <si>
    <t>-0.2</t>
  </si>
  <si>
    <t xml:space="preserve">     初期请洗测2-3件，有问题的另加测量数量。</t>
  </si>
  <si>
    <t>验货时间：3-16</t>
  </si>
  <si>
    <t>跟单QC:周苑</t>
  </si>
  <si>
    <t>工厂负责人：</t>
  </si>
  <si>
    <t>TOREAD-QC中期检验报告书</t>
  </si>
  <si>
    <t>东港洪旭</t>
  </si>
  <si>
    <r>
      <rPr>
        <sz val="11"/>
        <rFont val="宋体"/>
        <charset val="134"/>
      </rPr>
      <t>7月</t>
    </r>
    <r>
      <rPr>
        <sz val="11"/>
        <rFont val="宋体"/>
        <charset val="134"/>
      </rPr>
      <t>5号</t>
    </r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</si>
  <si>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</si>
  <si>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</si>
  <si>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</si>
  <si>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</si>
  <si>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</si>
  <si>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</si>
  <si>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r>
      <rPr>
        <sz val="11"/>
        <rFont val="宋体"/>
        <charset val="134"/>
      </rPr>
      <t>7月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号</t>
    </r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</si>
  <si>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</si>
  <si>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</si>
  <si>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</si>
  <si>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</si>
  <si>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t>补充事项：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</si>
  <si>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</si>
  <si>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   外件   1.前中尺量不均</t>
  </si>
  <si>
    <t xml:space="preserve">          2.压胶不居中</t>
  </si>
  <si>
    <t xml:space="preserve">          3.帽中不平服</t>
  </si>
  <si>
    <t xml:space="preserve">          4.袖中0.1明线不顺直</t>
  </si>
  <si>
    <t xml:space="preserve">          5.袖头打斜柳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</si>
  <si>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内件 </t>
    </r>
    <r>
      <rPr>
        <sz val="11"/>
        <rFont val="宋体"/>
        <charset val="134"/>
      </rPr>
      <t xml:space="preserve">  1.直口明线不等宽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</si>
  <si>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  2.下摆明线左右高低不等高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</si>
  <si>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  3.袖套穿牌左右不等高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</si>
  <si>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  4.领子明线有反吐现象</t>
    </r>
  </si>
  <si>
    <t>【整改的严重缺陷及整改复核时间】</t>
  </si>
  <si>
    <t>斯蓝黑</t>
  </si>
  <si>
    <t>铁蓝灰/藏蓝</t>
  </si>
  <si>
    <t>励茶色</t>
  </si>
  <si>
    <t>黑色/深灰</t>
  </si>
  <si>
    <t>+0.3.0</t>
  </si>
  <si>
    <t>-0.3.0</t>
  </si>
  <si>
    <t>+0.5+1</t>
  </si>
  <si>
    <t>+0.3+0.5</t>
  </si>
  <si>
    <t>0+0.5</t>
  </si>
  <si>
    <t>0-1</t>
  </si>
  <si>
    <t>-1.0</t>
  </si>
  <si>
    <t>-1-1</t>
  </si>
  <si>
    <t>00</t>
  </si>
  <si>
    <t>0+1</t>
  </si>
  <si>
    <t>0+0.4</t>
  </si>
  <si>
    <t>0-0.2</t>
  </si>
  <si>
    <t>0+0.6</t>
  </si>
  <si>
    <t>+0.2+0.2</t>
  </si>
  <si>
    <t>-0.2.0</t>
  </si>
  <si>
    <t>0+0.2</t>
  </si>
  <si>
    <t>0-0.5</t>
  </si>
  <si>
    <t>+0.3+0.6</t>
  </si>
  <si>
    <t>0+0.3</t>
  </si>
  <si>
    <t>+0.5.0</t>
  </si>
  <si>
    <t>+0.2.0</t>
  </si>
  <si>
    <t>-0.3-0.7</t>
  </si>
  <si>
    <t>0-0.3</t>
  </si>
  <si>
    <t>-0.2-0.5</t>
  </si>
  <si>
    <t>-0.3-0.3</t>
  </si>
  <si>
    <t>-0.2-0.3</t>
  </si>
  <si>
    <t>-0.5-1</t>
  </si>
  <si>
    <t>-0.5-0.5</t>
  </si>
  <si>
    <t>-0.2+0.3</t>
  </si>
  <si>
    <t>-0.5+0.3</t>
  </si>
  <si>
    <t>+1+1</t>
  </si>
  <si>
    <t>+1-1</t>
  </si>
  <si>
    <t>+1.0</t>
  </si>
  <si>
    <t>+0.3+1</t>
  </si>
  <si>
    <t>+0.2-0.2</t>
  </si>
  <si>
    <t>-0.3+0.6</t>
  </si>
  <si>
    <t>+0.2+0.5</t>
  </si>
  <si>
    <t>0.3+0.6</t>
  </si>
  <si>
    <t>+0.5+0.5</t>
  </si>
  <si>
    <t>验货时间：6月29日</t>
  </si>
  <si>
    <t>QC出货报告书</t>
  </si>
  <si>
    <t>探路者</t>
  </si>
  <si>
    <t>合同日期</t>
  </si>
  <si>
    <t>7月5号</t>
  </si>
  <si>
    <t>检验资料确认</t>
  </si>
  <si>
    <t>交货形式</t>
  </si>
  <si>
    <t>直发西安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</si>
  <si>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</si>
  <si>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</si>
  <si>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</si>
  <si>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</si>
  <si>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</si>
  <si>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</si>
  <si>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</si>
  <si>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</si>
  <si>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</si>
  <si>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</si>
  <si>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采购凭证编号：CGDD22042200433TAWWCK91970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</si>
  <si>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</si>
  <si>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</si>
  <si>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</si>
  <si>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</si>
  <si>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</si>
  <si>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</si>
  <si>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</si>
  <si>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</si>
  <si>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</si>
  <si>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</si>
  <si>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</si>
  <si>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</si>
  <si>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</si>
  <si>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</si>
  <si>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</si>
  <si>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</si>
  <si>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</si>
  <si>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</si>
  <si>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</si>
  <si>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</si>
  <si>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②检验明细：第一批次  斯蓝黑：294#，96#，55#，180#，253#，342#</t>
  </si>
  <si>
    <t xml:space="preserve">                      黑色/深灰：399#，374#，305#，318#，365#，326#</t>
  </si>
  <si>
    <t xml:space="preserve">                      励茶色：26#，28#，9#，33,48#,40#</t>
  </si>
  <si>
    <t xml:space="preserve">                      铁蓝灰/藏蓝：407#，445#，422#，403#，460#469#</t>
  </si>
  <si>
    <t>②检验明细：第二批次  斯蓝黑：756#，731#，550#，540#，653#，661#</t>
  </si>
  <si>
    <t xml:space="preserve">                      黑色/深灰：852#，826#，780#，865#798#869#</t>
  </si>
  <si>
    <t xml:space="preserve">                      励茶色：488#,522#,506#,487#,478#,520#</t>
  </si>
  <si>
    <t xml:space="preserve">                      铁蓝灰/藏蓝：9463，889#914#，913#，936#，878#</t>
  </si>
  <si>
    <t>情况说明：</t>
  </si>
  <si>
    <t xml:space="preserve">【问题点描述】  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</si>
  <si>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.脏污2件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</si>
  <si>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.袖笼轻微褶皱1件</t>
    </r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</si>
  <si>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.后领口轻微褶皱1件</t>
    </r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</si>
  <si>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.门襟不平1件</t>
    </r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</si>
  <si>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</si>
  <si>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</si>
  <si>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</si>
  <si>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</si>
  <si>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</si>
  <si>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</si>
  <si>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</si>
  <si>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</si>
  <si>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</si>
  <si>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验货时间：7月5日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</si>
  <si>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</si>
  <si>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</si>
  <si>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</si>
  <si>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</si>
  <si>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</si>
  <si>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</si>
  <si>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</si>
  <si>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</si>
  <si>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</si>
  <si>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</si>
  <si>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</si>
  <si>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</si>
  <si>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</si>
  <si>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</si>
  <si>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</si>
  <si>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</si>
  <si>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</si>
  <si>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G</t>
    </r>
    <r>
      <rPr>
        <sz val="12"/>
        <color theme="1"/>
        <rFont val="宋体"/>
        <charset val="134"/>
        <scheme val="minor"/>
      </rPr>
      <t>21FW2850</t>
    </r>
  </si>
  <si>
    <t>17SS黑色</t>
  </si>
  <si>
    <t>嘉兴</t>
  </si>
  <si>
    <t>YES</t>
  </si>
  <si>
    <t>17SS深灰</t>
  </si>
  <si>
    <t>20FW励茶色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</si>
  <si>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/1</t>
    </r>
  </si>
  <si>
    <t>14SS铁蓝灰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</si>
  <si>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/1</t>
    </r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</si>
  <si>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3/16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</si>
  <si>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/1</t>
    </r>
  </si>
  <si>
    <t>测试人签名：潘智晶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</si>
  <si>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</si>
  <si>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</si>
  <si>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</si>
  <si>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</si>
  <si>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</si>
  <si>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</si>
  <si>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</si>
  <si>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</si>
  <si>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</si>
  <si>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台华高新染整（嘉兴）有限公司</t>
  </si>
  <si>
    <t>1缸1</t>
  </si>
  <si>
    <t>G21FW2850</t>
  </si>
  <si>
    <t>15FW藏蓝</t>
  </si>
  <si>
    <t>1缸4</t>
  </si>
  <si>
    <t xml:space="preserve"> 17SS深灰</t>
  </si>
  <si>
    <t>3缸1</t>
  </si>
  <si>
    <t xml:space="preserve">14SS铁蓝灰 </t>
  </si>
  <si>
    <t>3缸2</t>
  </si>
  <si>
    <t>1缸2</t>
  </si>
  <si>
    <t>16缸23</t>
  </si>
  <si>
    <t>10缸10</t>
  </si>
  <si>
    <t xml:space="preserve">制表时间：2.7  </t>
  </si>
  <si>
    <t>测试人签名：徐浩轩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</si>
  <si>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</si>
  <si>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</si>
  <si>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</si>
  <si>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</si>
  <si>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</si>
  <si>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</si>
  <si>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</si>
  <si>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</si>
  <si>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</si>
  <si>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</si>
  <si>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</si>
  <si>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10-10，3-2,1-1,1-4</t>
  </si>
  <si>
    <t>17SS黑色，14SS铁蓝灰/15FW藏蓝，斯蓝黑，励茶色</t>
  </si>
  <si>
    <t>91970款</t>
  </si>
  <si>
    <t>G16FWLP001-777</t>
  </si>
  <si>
    <t>大..小号脚丫拉袢</t>
  </si>
  <si>
    <t>常熟倍腾塑料五金有限公司</t>
  </si>
  <si>
    <t>G16FWJM333-075</t>
  </si>
  <si>
    <t>装饰胶膜</t>
  </si>
  <si>
    <t>上海华培胶带有限公司</t>
  </si>
  <si>
    <t>G14FWSM101-XXX</t>
  </si>
  <si>
    <t>双面胶</t>
  </si>
  <si>
    <t xml:space="preserve">江门市蓬江区盈通塑胶制品有限公司 </t>
  </si>
  <si>
    <t>G14FWKK004</t>
  </si>
  <si>
    <t>卡扣+逗号</t>
  </si>
  <si>
    <t>浙江伟星实业发展股份有限公司北京销售分公司</t>
  </si>
  <si>
    <t>G14FWXJ002</t>
  </si>
  <si>
    <t>弹力绳</t>
  </si>
  <si>
    <t xml:space="preserve">无锡百和织造股份有限公司 </t>
  </si>
  <si>
    <t>物料6</t>
  </si>
  <si>
    <t>物料7</t>
  </si>
  <si>
    <t>物料8</t>
  </si>
  <si>
    <t>物料9</t>
  </si>
  <si>
    <t>物料10</t>
  </si>
  <si>
    <t>G14FWBB003</t>
  </si>
  <si>
    <t xml:space="preserve">弹力包边带 </t>
  </si>
  <si>
    <t xml:space="preserve">广州市伟杰织带有限公司 </t>
  </si>
  <si>
    <t>G14FWSJ005-</t>
  </si>
  <si>
    <t>松紧带</t>
  </si>
  <si>
    <t xml:space="preserve">东莞市泰丰服装辅料有限公司 </t>
  </si>
  <si>
    <t>YK0360620760-D3501/D3501/14FW戈尔</t>
  </si>
  <si>
    <t>拉链</t>
  </si>
  <si>
    <t>YK</t>
  </si>
  <si>
    <t>洗测2次</t>
  </si>
  <si>
    <t>同上</t>
  </si>
  <si>
    <t>洗水后</t>
  </si>
  <si>
    <t>洗测3次</t>
  </si>
  <si>
    <t>洗测4次</t>
  </si>
  <si>
    <t>洗测5次</t>
  </si>
  <si>
    <t>制表时间：2.7</t>
  </si>
  <si>
    <t>测试人签名：张春燕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</si>
  <si>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</si>
  <si>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</si>
  <si>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</si>
  <si>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</si>
  <si>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</si>
  <si>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</si>
  <si>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</si>
  <si>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斯蓝黑，17SS黑色，14SS铁蓝灰/15FW藏蓝，励茶色</t>
  </si>
  <si>
    <t>水压测试 是否漏水</t>
  </si>
  <si>
    <t>批号</t>
  </si>
  <si>
    <t>制表时间：2022.2.7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</si>
  <si>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</si>
  <si>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</si>
  <si>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</si>
  <si>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</si>
  <si>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</si>
  <si>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</si>
  <si>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黑色，铁蓝灰，斯蓝黑，励茶色</t>
  </si>
  <si>
    <t>胸斗</t>
  </si>
  <si>
    <t>SD-506/装饰胶膜</t>
  </si>
  <si>
    <t>门牌，帽檐，侧斗盖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</si>
  <si>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</si>
  <si>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</si>
  <si>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</si>
  <si>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</si>
  <si>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G14FWXJ002-759弹力绳</t>
  </si>
  <si>
    <t>17FW黄金色，12C深灰，17FW珍珠灰</t>
  </si>
  <si>
    <t>1.5-2%</t>
  </si>
  <si>
    <t>G14FWSJ005-737松紧带</t>
  </si>
  <si>
    <t>白色</t>
  </si>
  <si>
    <t>2.5-3%</t>
  </si>
  <si>
    <t xml:space="preserve">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</si>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</sst>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￥-804]* #,##0.00_ ;_ [$￥-804]* \-#,##0.00_ ;_ [$￥-804]* &quot;-&quot;??_ ;_ @_ "/>
    <numFmt numFmtId="177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61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4" borderId="62" applyNumberFormat="0" applyFon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3" applyNumberFormat="0" applyFill="0" applyAlignment="0" applyProtection="0">
      <alignment vertical="center"/>
    </xf>
    <xf numFmtId="0" fontId="47" fillId="0" borderId="63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2" fillId="0" borderId="64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8" fillId="18" borderId="65" applyNumberFormat="0" applyAlignment="0" applyProtection="0">
      <alignment vertical="center"/>
    </xf>
    <xf numFmtId="0" fontId="49" fillId="18" borderId="61" applyNumberFormat="0" applyAlignment="0" applyProtection="0">
      <alignment vertical="center"/>
    </xf>
    <xf numFmtId="0" fontId="50" fillId="19" borderId="66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1" fillId="0" borderId="67" applyNumberFormat="0" applyFill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5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176" fontId="56" fillId="0" borderId="0" applyProtection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55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left" vertical="center"/>
    </xf>
    <xf numFmtId="0" fontId="0" fillId="0" borderId="7" xfId="0" applyBorder="1"/>
    <xf numFmtId="0" fontId="15" fillId="4" borderId="0" xfId="53" applyFont="1" applyFill="1"/>
    <xf numFmtId="0" fontId="16" fillId="4" borderId="0" xfId="53" applyFont="1" applyFill="1" applyBorder="1" applyAlignment="1">
      <alignment horizontal="center"/>
    </xf>
    <xf numFmtId="0" fontId="15" fillId="4" borderId="0" xfId="53" applyFont="1" applyFill="1" applyBorder="1" applyAlignment="1">
      <alignment horizontal="center"/>
    </xf>
    <xf numFmtId="0" fontId="16" fillId="4" borderId="9" xfId="51" applyFont="1" applyFill="1" applyBorder="1" applyAlignment="1">
      <alignment horizontal="left" vertical="center"/>
    </xf>
    <xf numFmtId="0" fontId="15" fillId="4" borderId="10" xfId="51" applyFont="1" applyFill="1" applyBorder="1" applyAlignment="1">
      <alignment horizontal="center" vertical="center"/>
    </xf>
    <xf numFmtId="0" fontId="16" fillId="4" borderId="10" xfId="51" applyFont="1" applyFill="1" applyBorder="1" applyAlignment="1">
      <alignment vertical="center"/>
    </xf>
    <xf numFmtId="0" fontId="16" fillId="4" borderId="11" xfId="53" applyFont="1" applyFill="1" applyBorder="1" applyAlignment="1" applyProtection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7" fillId="0" borderId="2" xfId="52" applyFont="1" applyFill="1" applyBorder="1" applyAlignment="1">
      <alignment horizontal="center"/>
    </xf>
    <xf numFmtId="0" fontId="18" fillId="0" borderId="2" xfId="52" applyFont="1" applyFill="1" applyBorder="1" applyAlignment="1">
      <alignment horizontal="center"/>
    </xf>
    <xf numFmtId="0" fontId="19" fillId="0" borderId="2" xfId="52" applyFont="1" applyFill="1" applyBorder="1" applyAlignment="1">
      <alignment horizontal="center"/>
    </xf>
    <xf numFmtId="0" fontId="20" fillId="0" borderId="2" xfId="54" applyFont="1" applyFill="1" applyBorder="1" applyAlignment="1">
      <alignment horizontal="center"/>
    </xf>
    <xf numFmtId="177" fontId="21" fillId="0" borderId="2" xfId="54" applyNumberFormat="1" applyFont="1" applyFill="1" applyBorder="1" applyAlignment="1">
      <alignment horizontal="center"/>
    </xf>
    <xf numFmtId="0" fontId="22" fillId="0" borderId="2" xfId="54" applyFont="1" applyFill="1" applyBorder="1" applyAlignment="1">
      <alignment horizontal="center"/>
    </xf>
    <xf numFmtId="177" fontId="21" fillId="4" borderId="2" xfId="54" applyNumberFormat="1" applyFont="1" applyFill="1" applyBorder="1" applyAlignment="1">
      <alignment horizontal="center"/>
    </xf>
    <xf numFmtId="177" fontId="20" fillId="0" borderId="2" xfId="54" applyNumberFormat="1" applyFont="1" applyFill="1" applyBorder="1" applyAlignment="1">
      <alignment horizontal="center"/>
    </xf>
    <xf numFmtId="0" fontId="21" fillId="0" borderId="2" xfId="39" applyFont="1" applyFill="1" applyBorder="1" applyAlignment="1">
      <alignment horizontal="center" vertical="center"/>
    </xf>
    <xf numFmtId="0" fontId="20" fillId="0" borderId="12" xfId="54" applyFont="1" applyFill="1" applyBorder="1" applyAlignment="1">
      <alignment horizontal="center"/>
    </xf>
    <xf numFmtId="177" fontId="21" fillId="0" borderId="12" xfId="54" applyNumberFormat="1" applyFont="1" applyFill="1" applyBorder="1" applyAlignment="1">
      <alignment horizontal="center"/>
    </xf>
    <xf numFmtId="0" fontId="20" fillId="0" borderId="12" xfId="52" applyFont="1" applyFill="1" applyBorder="1" applyAlignment="1">
      <alignment horizontal="center"/>
    </xf>
    <xf numFmtId="0" fontId="16" fillId="4" borderId="0" xfId="53" applyFont="1" applyFill="1"/>
    <xf numFmtId="0" fontId="0" fillId="4" borderId="0" xfId="54" applyFont="1" applyFill="1">
      <alignment vertical="center"/>
    </xf>
    <xf numFmtId="0" fontId="0" fillId="4" borderId="0" xfId="54" applyFont="1" applyFill="1" applyBorder="1">
      <alignment vertical="center"/>
    </xf>
    <xf numFmtId="0" fontId="15" fillId="4" borderId="10" xfId="53" applyFont="1" applyFill="1" applyBorder="1" applyAlignment="1"/>
    <xf numFmtId="0" fontId="16" fillId="4" borderId="10" xfId="51" applyFont="1" applyFill="1" applyBorder="1" applyAlignment="1">
      <alignment horizontal="left" vertical="center"/>
    </xf>
    <xf numFmtId="0" fontId="15" fillId="4" borderId="13" xfId="51" applyFont="1" applyFill="1" applyBorder="1" applyAlignment="1">
      <alignment horizontal="center" vertical="center"/>
    </xf>
    <xf numFmtId="0" fontId="15" fillId="4" borderId="2" xfId="53" applyFont="1" applyFill="1" applyBorder="1" applyAlignment="1"/>
    <xf numFmtId="0" fontId="16" fillId="4" borderId="2" xfId="53" applyFont="1" applyFill="1" applyBorder="1" applyAlignment="1" applyProtection="1">
      <alignment horizontal="center" vertical="center"/>
    </xf>
    <xf numFmtId="0" fontId="16" fillId="4" borderId="14" xfId="53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49" fontId="16" fillId="4" borderId="2" xfId="54" applyNumberFormat="1" applyFont="1" applyFill="1" applyBorder="1" applyAlignment="1">
      <alignment horizontal="center" vertical="center"/>
    </xf>
    <xf numFmtId="49" fontId="16" fillId="4" borderId="14" xfId="54" applyNumberFormat="1" applyFont="1" applyFill="1" applyBorder="1" applyAlignment="1">
      <alignment horizontal="center" vertical="center"/>
    </xf>
    <xf numFmtId="49" fontId="16" fillId="5" borderId="2" xfId="54" applyNumberFormat="1" applyFont="1" applyFill="1" applyBorder="1" applyAlignment="1">
      <alignment horizontal="center" vertical="center"/>
    </xf>
    <xf numFmtId="49" fontId="16" fillId="5" borderId="14" xfId="54" applyNumberFormat="1" applyFont="1" applyFill="1" applyBorder="1" applyAlignment="1">
      <alignment horizontal="center" vertical="center"/>
    </xf>
    <xf numFmtId="49" fontId="15" fillId="4" borderId="2" xfId="54" applyNumberFormat="1" applyFont="1" applyFill="1" applyBorder="1" applyAlignment="1">
      <alignment horizontal="center" vertical="center"/>
    </xf>
    <xf numFmtId="49" fontId="15" fillId="4" borderId="14" xfId="54" applyNumberFormat="1" applyFont="1" applyFill="1" applyBorder="1" applyAlignment="1">
      <alignment horizontal="center" vertical="center"/>
    </xf>
    <xf numFmtId="49" fontId="15" fillId="4" borderId="2" xfId="53" applyNumberFormat="1" applyFont="1" applyFill="1" applyBorder="1" applyAlignment="1">
      <alignment horizontal="center"/>
    </xf>
    <xf numFmtId="49" fontId="15" fillId="4" borderId="12" xfId="53" applyNumberFormat="1" applyFont="1" applyFill="1" applyBorder="1" applyAlignment="1">
      <alignment horizontal="center"/>
    </xf>
    <xf numFmtId="49" fontId="15" fillId="4" borderId="0" xfId="53" applyNumberFormat="1" applyFont="1" applyFill="1" applyBorder="1" applyAlignment="1">
      <alignment horizontal="center"/>
    </xf>
    <xf numFmtId="14" fontId="16" fillId="4" borderId="0" xfId="53" applyNumberFormat="1" applyFont="1" applyFill="1"/>
    <xf numFmtId="0" fontId="18" fillId="0" borderId="0" xfId="51" applyFill="1" applyBorder="1" applyAlignment="1">
      <alignment horizontal="left" vertical="center"/>
    </xf>
    <xf numFmtId="0" fontId="18" fillId="0" borderId="0" xfId="51" applyFont="1" applyFill="1" applyAlignment="1">
      <alignment horizontal="left" vertical="center"/>
    </xf>
    <xf numFmtId="0" fontId="18" fillId="0" borderId="0" xfId="51" applyFill="1" applyAlignment="1">
      <alignment horizontal="left" vertical="center"/>
    </xf>
    <xf numFmtId="0" fontId="23" fillId="0" borderId="15" xfId="51" applyFont="1" applyFill="1" applyBorder="1" applyAlignment="1">
      <alignment horizontal="center" vertical="top"/>
    </xf>
    <xf numFmtId="0" fontId="24" fillId="0" borderId="16" xfId="51" applyFont="1" applyFill="1" applyBorder="1" applyAlignment="1">
      <alignment horizontal="left" vertical="center"/>
    </xf>
    <xf numFmtId="0" fontId="21" fillId="0" borderId="17" xfId="51" applyFont="1" applyFill="1" applyBorder="1" applyAlignment="1">
      <alignment horizontal="center" vertical="center"/>
    </xf>
    <xf numFmtId="0" fontId="24" fillId="0" borderId="17" xfId="51" applyFont="1" applyFill="1" applyBorder="1" applyAlignment="1">
      <alignment horizontal="center" vertical="center"/>
    </xf>
    <xf numFmtId="0" fontId="21" fillId="0" borderId="18" xfId="51" applyFont="1" applyBorder="1" applyAlignment="1">
      <alignment horizontal="left" vertical="center"/>
    </xf>
    <xf numFmtId="0" fontId="21" fillId="0" borderId="19" xfId="51" applyFont="1" applyBorder="1" applyAlignment="1">
      <alignment horizontal="left" vertical="center"/>
    </xf>
    <xf numFmtId="0" fontId="24" fillId="0" borderId="20" xfId="51" applyFont="1" applyFill="1" applyBorder="1" applyAlignment="1">
      <alignment vertical="center"/>
    </xf>
    <xf numFmtId="0" fontId="21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vertical="center"/>
    </xf>
    <xf numFmtId="58" fontId="25" fillId="0" borderId="18" xfId="51" applyNumberFormat="1" applyFont="1" applyFill="1" applyBorder="1" applyAlignment="1">
      <alignment horizontal="center" vertical="center"/>
    </xf>
    <xf numFmtId="0" fontId="25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horizontal="center" vertical="center"/>
    </xf>
    <xf numFmtId="0" fontId="24" fillId="0" borderId="20" xfId="51" applyFont="1" applyFill="1" applyBorder="1" applyAlignment="1">
      <alignment horizontal="left" vertical="center"/>
    </xf>
    <xf numFmtId="0" fontId="21" fillId="0" borderId="18" xfId="51" applyFont="1" applyFill="1" applyBorder="1" applyAlignment="1">
      <alignment horizontal="right" vertical="center"/>
    </xf>
    <xf numFmtId="0" fontId="24" fillId="0" borderId="18" xfId="51" applyFont="1" applyFill="1" applyBorder="1" applyAlignment="1">
      <alignment horizontal="left" vertical="center"/>
    </xf>
    <xf numFmtId="0" fontId="24" fillId="0" borderId="21" xfId="51" applyFont="1" applyFill="1" applyBorder="1" applyAlignment="1">
      <alignment vertical="center"/>
    </xf>
    <xf numFmtId="0" fontId="21" fillId="0" borderId="22" xfId="51" applyFont="1" applyFill="1" applyBorder="1" applyAlignment="1">
      <alignment horizontal="right" vertical="center"/>
    </xf>
    <xf numFmtId="0" fontId="24" fillId="0" borderId="22" xfId="51" applyFont="1" applyFill="1" applyBorder="1" applyAlignment="1">
      <alignment vertical="center"/>
    </xf>
    <xf numFmtId="0" fontId="25" fillId="0" borderId="22" xfId="51" applyFont="1" applyFill="1" applyBorder="1" applyAlignment="1">
      <alignment vertical="center"/>
    </xf>
    <xf numFmtId="0" fontId="25" fillId="0" borderId="22" xfId="51" applyFont="1" applyFill="1" applyBorder="1" applyAlignment="1">
      <alignment horizontal="left" vertical="center"/>
    </xf>
    <xf numFmtId="0" fontId="24" fillId="0" borderId="22" xfId="51" applyFont="1" applyFill="1" applyBorder="1" applyAlignment="1">
      <alignment horizontal="left" vertical="center"/>
    </xf>
    <xf numFmtId="0" fontId="24" fillId="0" borderId="23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vertical="center"/>
    </xf>
    <xf numFmtId="0" fontId="25" fillId="0" borderId="0" xfId="51" applyFont="1" applyFill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4" fillId="0" borderId="16" xfId="51" applyFont="1" applyFill="1" applyBorder="1" applyAlignment="1">
      <alignment vertical="center"/>
    </xf>
    <xf numFmtId="0" fontId="24" fillId="0" borderId="17" xfId="51" applyFont="1" applyFill="1" applyBorder="1" applyAlignment="1">
      <alignment vertical="center"/>
    </xf>
    <xf numFmtId="0" fontId="25" fillId="0" borderId="24" xfId="51" applyFont="1" applyFill="1" applyBorder="1" applyAlignment="1">
      <alignment horizontal="center" vertical="center"/>
    </xf>
    <xf numFmtId="0" fontId="25" fillId="0" borderId="25" xfId="51" applyFont="1" applyFill="1" applyBorder="1" applyAlignment="1">
      <alignment horizontal="center" vertical="center"/>
    </xf>
    <xf numFmtId="0" fontId="25" fillId="0" borderId="18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vertical="center"/>
    </xf>
    <xf numFmtId="0" fontId="25" fillId="0" borderId="26" xfId="51" applyFont="1" applyFill="1" applyBorder="1" applyAlignment="1">
      <alignment horizontal="center" vertical="center"/>
    </xf>
    <xf numFmtId="0" fontId="25" fillId="0" borderId="27" xfId="51" applyFont="1" applyFill="1" applyBorder="1" applyAlignment="1">
      <alignment horizontal="center" vertical="center"/>
    </xf>
    <xf numFmtId="0" fontId="19" fillId="0" borderId="28" xfId="51" applyFont="1" applyFill="1" applyBorder="1" applyAlignment="1">
      <alignment horizontal="left" vertical="center"/>
    </xf>
    <xf numFmtId="0" fontId="19" fillId="0" borderId="27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4" fillId="0" borderId="17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4" fillId="0" borderId="21" xfId="51" applyFont="1" applyFill="1" applyBorder="1" applyAlignment="1">
      <alignment horizontal="left" vertical="center"/>
    </xf>
    <xf numFmtId="0" fontId="18" fillId="0" borderId="22" xfId="51" applyFill="1" applyBorder="1" applyAlignment="1">
      <alignment horizontal="center" vertical="center"/>
    </xf>
    <xf numFmtId="0" fontId="24" fillId="0" borderId="23" xfId="51" applyFont="1" applyFill="1" applyBorder="1" applyAlignment="1">
      <alignment horizontal="center" vertical="center"/>
    </xf>
    <xf numFmtId="0" fontId="24" fillId="0" borderId="29" xfId="51" applyFont="1" applyFill="1" applyBorder="1" applyAlignment="1">
      <alignment horizontal="left" vertical="center"/>
    </xf>
    <xf numFmtId="0" fontId="24" fillId="0" borderId="25" xfId="51" applyFont="1" applyFill="1" applyBorder="1" applyAlignment="1">
      <alignment horizontal="left" vertical="center"/>
    </xf>
    <xf numFmtId="0" fontId="18" fillId="0" borderId="28" xfId="51" applyFont="1" applyFill="1" applyBorder="1" applyAlignment="1">
      <alignment horizontal="left" vertical="center"/>
    </xf>
    <xf numFmtId="0" fontId="18" fillId="0" borderId="27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19" fillId="0" borderId="16" xfId="51" applyFont="1" applyFill="1" applyBorder="1" applyAlignment="1">
      <alignment horizontal="left" vertical="center"/>
    </xf>
    <xf numFmtId="0" fontId="19" fillId="0" borderId="17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center" vertical="center"/>
    </xf>
    <xf numFmtId="58" fontId="25" fillId="0" borderId="22" xfId="51" applyNumberFormat="1" applyFont="1" applyFill="1" applyBorder="1" applyAlignment="1">
      <alignment vertical="center"/>
    </xf>
    <xf numFmtId="0" fontId="24" fillId="0" borderId="22" xfId="51" applyFont="1" applyFill="1" applyBorder="1" applyAlignment="1">
      <alignment horizontal="center" vertical="center"/>
    </xf>
    <xf numFmtId="0" fontId="25" fillId="0" borderId="17" xfId="51" applyFont="1" applyFill="1" applyBorder="1" applyAlignment="1">
      <alignment horizontal="center" vertical="center"/>
    </xf>
    <xf numFmtId="0" fontId="25" fillId="0" borderId="33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horizontal="center" vertical="center"/>
    </xf>
    <xf numFmtId="0" fontId="25" fillId="0" borderId="19" xfId="51" applyFont="1" applyFill="1" applyBorder="1" applyAlignment="1">
      <alignment horizontal="left" vertical="center"/>
    </xf>
    <xf numFmtId="0" fontId="25" fillId="0" borderId="34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center" vertical="center"/>
    </xf>
    <xf numFmtId="0" fontId="25" fillId="0" borderId="36" xfId="51" applyFont="1" applyFill="1" applyBorder="1" applyAlignment="1">
      <alignment horizontal="center" vertical="center"/>
    </xf>
    <xf numFmtId="0" fontId="19" fillId="0" borderId="36" xfId="51" applyFont="1" applyFill="1" applyBorder="1" applyAlignment="1">
      <alignment horizontal="left" vertical="center"/>
    </xf>
    <xf numFmtId="0" fontId="24" fillId="0" borderId="33" xfId="51" applyFont="1" applyFill="1" applyBorder="1" applyAlignment="1">
      <alignment horizontal="left" vertical="center"/>
    </xf>
    <xf numFmtId="0" fontId="24" fillId="0" borderId="19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18" fillId="0" borderId="34" xfId="51" applyFill="1" applyBorder="1" applyAlignment="1">
      <alignment horizontal="center" vertical="center"/>
    </xf>
    <xf numFmtId="0" fontId="24" fillId="0" borderId="35" xfId="51" applyFont="1" applyFill="1" applyBorder="1" applyAlignment="1">
      <alignment horizontal="left" vertical="center"/>
    </xf>
    <xf numFmtId="0" fontId="18" fillId="0" borderId="36" xfId="51" applyFont="1" applyFill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19" fillId="0" borderId="33" xfId="51" applyFont="1" applyFill="1" applyBorder="1" applyAlignment="1">
      <alignment horizontal="left" vertical="center"/>
    </xf>
    <xf numFmtId="0" fontId="25" fillId="0" borderId="34" xfId="51" applyFont="1" applyFill="1" applyBorder="1" applyAlignment="1">
      <alignment horizontal="center" vertical="center"/>
    </xf>
    <xf numFmtId="0" fontId="15" fillId="4" borderId="12" xfId="53" applyFont="1" applyFill="1" applyBorder="1" applyAlignment="1"/>
    <xf numFmtId="49" fontId="15" fillId="4" borderId="12" xfId="54" applyNumberFormat="1" applyFont="1" applyFill="1" applyBorder="1" applyAlignment="1">
      <alignment horizontal="center" vertical="center"/>
    </xf>
    <xf numFmtId="49" fontId="15" fillId="4" borderId="38" xfId="53" applyNumberFormat="1" applyFont="1" applyFill="1" applyBorder="1" applyAlignment="1">
      <alignment horizontal="center"/>
    </xf>
    <xf numFmtId="0" fontId="18" fillId="0" borderId="0" xfId="51" applyFont="1" applyAlignment="1">
      <alignment horizontal="left" vertical="center"/>
    </xf>
    <xf numFmtId="0" fontId="26" fillId="0" borderId="15" xfId="51" applyFont="1" applyBorder="1" applyAlignment="1">
      <alignment horizontal="center" vertical="top"/>
    </xf>
    <xf numFmtId="0" fontId="17" fillId="0" borderId="39" xfId="51" applyFont="1" applyBorder="1" applyAlignment="1">
      <alignment horizontal="left" vertical="center"/>
    </xf>
    <xf numFmtId="0" fontId="21" fillId="0" borderId="40" xfId="51" applyFont="1" applyBorder="1" applyAlignment="1">
      <alignment horizontal="center" vertical="center"/>
    </xf>
    <xf numFmtId="0" fontId="17" fillId="0" borderId="40" xfId="51" applyFont="1" applyBorder="1" applyAlignment="1">
      <alignment horizontal="center" vertical="center"/>
    </xf>
    <xf numFmtId="0" fontId="19" fillId="0" borderId="40" xfId="51" applyFont="1" applyBorder="1" applyAlignment="1">
      <alignment horizontal="left" vertical="center"/>
    </xf>
    <xf numFmtId="0" fontId="19" fillId="0" borderId="16" xfId="51" applyFont="1" applyBorder="1" applyAlignment="1">
      <alignment horizontal="center" vertical="center"/>
    </xf>
    <xf numFmtId="0" fontId="19" fillId="0" borderId="17" xfId="51" applyFont="1" applyBorder="1" applyAlignment="1">
      <alignment horizontal="center" vertical="center"/>
    </xf>
    <xf numFmtId="0" fontId="19" fillId="0" borderId="33" xfId="51" applyFont="1" applyBorder="1" applyAlignment="1">
      <alignment horizontal="center" vertical="center"/>
    </xf>
    <xf numFmtId="0" fontId="17" fillId="0" borderId="16" xfId="51" applyFont="1" applyBorder="1" applyAlignment="1">
      <alignment horizontal="center" vertical="center"/>
    </xf>
    <xf numFmtId="0" fontId="17" fillId="0" borderId="17" xfId="51" applyFont="1" applyBorder="1" applyAlignment="1">
      <alignment horizontal="center" vertical="center"/>
    </xf>
    <xf numFmtId="0" fontId="17" fillId="0" borderId="33" xfId="51" applyFont="1" applyBorder="1" applyAlignment="1">
      <alignment horizontal="center" vertical="center"/>
    </xf>
    <xf numFmtId="0" fontId="19" fillId="0" borderId="20" xfId="51" applyFont="1" applyBorder="1" applyAlignment="1">
      <alignment horizontal="left" vertical="center"/>
    </xf>
    <xf numFmtId="0" fontId="19" fillId="0" borderId="18" xfId="51" applyFont="1" applyBorder="1" applyAlignment="1">
      <alignment horizontal="left" vertical="center"/>
    </xf>
    <xf numFmtId="14" fontId="21" fillId="0" borderId="18" xfId="51" applyNumberFormat="1" applyFont="1" applyBorder="1" applyAlignment="1">
      <alignment horizontal="center" vertical="center"/>
    </xf>
    <xf numFmtId="14" fontId="21" fillId="0" borderId="19" xfId="51" applyNumberFormat="1" applyFont="1" applyBorder="1" applyAlignment="1">
      <alignment horizontal="center" vertical="center"/>
    </xf>
    <xf numFmtId="0" fontId="19" fillId="0" borderId="20" xfId="51" applyFont="1" applyBorder="1" applyAlignment="1">
      <alignment vertical="center"/>
    </xf>
    <xf numFmtId="0" fontId="21" fillId="0" borderId="18" xfId="51" applyFont="1" applyBorder="1" applyAlignment="1">
      <alignment horizontal="center" vertical="center"/>
    </xf>
    <xf numFmtId="0" fontId="21" fillId="0" borderId="19" xfId="51" applyFont="1" applyBorder="1" applyAlignment="1">
      <alignment horizontal="center" vertical="center"/>
    </xf>
    <xf numFmtId="0" fontId="21" fillId="0" borderId="18" xfId="51" applyFont="1" applyBorder="1" applyAlignment="1">
      <alignment vertical="center"/>
    </xf>
    <xf numFmtId="0" fontId="21" fillId="0" borderId="19" xfId="51" applyFont="1" applyBorder="1" applyAlignment="1">
      <alignment vertical="center"/>
    </xf>
    <xf numFmtId="0" fontId="19" fillId="0" borderId="20" xfId="51" applyFont="1" applyBorder="1" applyAlignment="1">
      <alignment horizontal="center" vertical="center"/>
    </xf>
    <xf numFmtId="0" fontId="21" fillId="0" borderId="26" xfId="51" applyFont="1" applyBorder="1" applyAlignment="1">
      <alignment horizontal="left" vertical="center"/>
    </xf>
    <xf numFmtId="0" fontId="21" fillId="0" borderId="36" xfId="51" applyFont="1" applyBorder="1" applyAlignment="1">
      <alignment horizontal="left" vertical="center"/>
    </xf>
    <xf numFmtId="0" fontId="21" fillId="0" borderId="20" xfId="51" applyFont="1" applyBorder="1" applyAlignment="1">
      <alignment horizontal="left" vertical="center"/>
    </xf>
    <xf numFmtId="0" fontId="19" fillId="0" borderId="21" xfId="51" applyFont="1" applyBorder="1" applyAlignment="1">
      <alignment vertical="center"/>
    </xf>
    <xf numFmtId="0" fontId="21" fillId="0" borderId="22" xfId="51" applyFont="1" applyBorder="1" applyAlignment="1">
      <alignment horizontal="center" vertical="center"/>
    </xf>
    <xf numFmtId="0" fontId="21" fillId="0" borderId="34" xfId="51" applyFont="1" applyBorder="1" applyAlignment="1">
      <alignment horizontal="center" vertical="center"/>
    </xf>
    <xf numFmtId="0" fontId="19" fillId="0" borderId="21" xfId="51" applyFont="1" applyBorder="1" applyAlignment="1">
      <alignment horizontal="left" vertical="center"/>
    </xf>
    <xf numFmtId="0" fontId="19" fillId="0" borderId="22" xfId="51" applyFont="1" applyBorder="1" applyAlignment="1">
      <alignment horizontal="left" vertical="center"/>
    </xf>
    <xf numFmtId="14" fontId="21" fillId="0" borderId="22" xfId="51" applyNumberFormat="1" applyFont="1" applyBorder="1" applyAlignment="1">
      <alignment horizontal="center" vertical="center"/>
    </xf>
    <xf numFmtId="14" fontId="21" fillId="0" borderId="34" xfId="51" applyNumberFormat="1" applyFont="1" applyBorder="1" applyAlignment="1">
      <alignment horizontal="center" vertical="center"/>
    </xf>
    <xf numFmtId="0" fontId="21" fillId="0" borderId="21" xfId="51" applyFont="1" applyBorder="1" applyAlignment="1">
      <alignment horizontal="left" vertical="center"/>
    </xf>
    <xf numFmtId="0" fontId="17" fillId="0" borderId="0" xfId="51" applyFont="1" applyBorder="1" applyAlignment="1">
      <alignment horizontal="left" vertical="center"/>
    </xf>
    <xf numFmtId="0" fontId="19" fillId="0" borderId="16" xfId="51" applyFont="1" applyBorder="1" applyAlignment="1">
      <alignment vertical="center"/>
    </xf>
    <xf numFmtId="0" fontId="18" fillId="0" borderId="17" xfId="51" applyFont="1" applyBorder="1" applyAlignment="1">
      <alignment horizontal="left" vertical="center"/>
    </xf>
    <xf numFmtId="0" fontId="21" fillId="0" borderId="17" xfId="51" applyFont="1" applyBorder="1" applyAlignment="1">
      <alignment horizontal="left" vertical="center"/>
    </xf>
    <xf numFmtId="0" fontId="18" fillId="0" borderId="17" xfId="51" applyFont="1" applyBorder="1" applyAlignment="1">
      <alignment vertical="center"/>
    </xf>
    <xf numFmtId="0" fontId="19" fillId="0" borderId="17" xfId="51" applyFont="1" applyBorder="1" applyAlignment="1">
      <alignment vertical="center"/>
    </xf>
    <xf numFmtId="0" fontId="18" fillId="0" borderId="18" xfId="51" applyFont="1" applyBorder="1" applyAlignment="1">
      <alignment horizontal="left" vertical="center"/>
    </xf>
    <xf numFmtId="0" fontId="18" fillId="0" borderId="18" xfId="51" applyFont="1" applyBorder="1" applyAlignment="1">
      <alignment vertical="center"/>
    </xf>
    <xf numFmtId="0" fontId="19" fillId="0" borderId="18" xfId="51" applyFont="1" applyBorder="1" applyAlignment="1">
      <alignment vertical="center"/>
    </xf>
    <xf numFmtId="0" fontId="19" fillId="0" borderId="0" xfId="51" applyFont="1" applyBorder="1" applyAlignment="1">
      <alignment horizontal="left" vertical="center"/>
    </xf>
    <xf numFmtId="0" fontId="25" fillId="0" borderId="16" xfId="51" applyFont="1" applyBorder="1" applyAlignment="1">
      <alignment horizontal="left" vertical="center"/>
    </xf>
    <xf numFmtId="0" fontId="25" fillId="0" borderId="17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27" xfId="51" applyFont="1" applyBorder="1" applyAlignment="1">
      <alignment horizontal="left" vertical="center"/>
    </xf>
    <xf numFmtId="0" fontId="25" fillId="0" borderId="32" xfId="51" applyFont="1" applyBorder="1" applyAlignment="1">
      <alignment horizontal="left" vertical="center"/>
    </xf>
    <xf numFmtId="0" fontId="25" fillId="0" borderId="26" xfId="51" applyFont="1" applyBorder="1" applyAlignment="1">
      <alignment horizontal="left" vertical="center"/>
    </xf>
    <xf numFmtId="0" fontId="21" fillId="0" borderId="22" xfId="5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9" fillId="0" borderId="20" xfId="51" applyFont="1" applyFill="1" applyBorder="1" applyAlignment="1">
      <alignment horizontal="left" vertical="center"/>
    </xf>
    <xf numFmtId="0" fontId="21" fillId="0" borderId="18" xfId="51" applyFont="1" applyFill="1" applyBorder="1" applyAlignment="1">
      <alignment horizontal="left" vertical="center"/>
    </xf>
    <xf numFmtId="0" fontId="19" fillId="0" borderId="21" xfId="51" applyFont="1" applyBorder="1" applyAlignment="1">
      <alignment horizontal="center" vertical="center"/>
    </xf>
    <xf numFmtId="0" fontId="19" fillId="0" borderId="22" xfId="51" applyFont="1" applyBorder="1" applyAlignment="1">
      <alignment horizontal="center" vertical="center"/>
    </xf>
    <xf numFmtId="0" fontId="19" fillId="0" borderId="18" xfId="51" applyFont="1" applyBorder="1" applyAlignment="1">
      <alignment horizontal="center" vertical="center"/>
    </xf>
    <xf numFmtId="0" fontId="24" fillId="0" borderId="18" xfId="51" applyFont="1" applyBorder="1" applyAlignment="1">
      <alignment horizontal="left" vertical="center"/>
    </xf>
    <xf numFmtId="0" fontId="19" fillId="0" borderId="30" xfId="51" applyFont="1" applyFill="1" applyBorder="1" applyAlignment="1">
      <alignment horizontal="left" vertical="center"/>
    </xf>
    <xf numFmtId="0" fontId="19" fillId="0" borderId="31" xfId="51" applyFont="1" applyFill="1" applyBorder="1" applyAlignment="1">
      <alignment horizontal="left" vertical="center"/>
    </xf>
    <xf numFmtId="0" fontId="17" fillId="0" borderId="0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left" vertical="center"/>
    </xf>
    <xf numFmtId="0" fontId="21" fillId="0" borderId="28" xfId="51" applyFont="1" applyFill="1" applyBorder="1" applyAlignment="1">
      <alignment horizontal="left" vertical="center"/>
    </xf>
    <xf numFmtId="0" fontId="21" fillId="0" borderId="27" xfId="51" applyFont="1" applyFill="1" applyBorder="1" applyAlignment="1">
      <alignment horizontal="left" vertical="center"/>
    </xf>
    <xf numFmtId="0" fontId="19" fillId="0" borderId="28" xfId="51" applyFont="1" applyBorder="1" applyAlignment="1">
      <alignment horizontal="left" vertical="center"/>
    </xf>
    <xf numFmtId="0" fontId="19" fillId="0" borderId="27" xfId="51" applyFont="1" applyBorder="1" applyAlignment="1">
      <alignment horizontal="left" vertical="center"/>
    </xf>
    <xf numFmtId="0" fontId="17" fillId="0" borderId="41" xfId="51" applyFont="1" applyBorder="1" applyAlignment="1">
      <alignment vertical="center"/>
    </xf>
    <xf numFmtId="0" fontId="21" fillId="0" borderId="42" xfId="51" applyFont="1" applyBorder="1" applyAlignment="1">
      <alignment horizontal="center" vertical="center"/>
    </xf>
    <xf numFmtId="0" fontId="17" fillId="0" borderId="42" xfId="51" applyFont="1" applyBorder="1" applyAlignment="1">
      <alignment vertical="center"/>
    </xf>
    <xf numFmtId="0" fontId="21" fillId="0" borderId="42" xfId="51" applyFont="1" applyBorder="1" applyAlignment="1">
      <alignment vertical="center"/>
    </xf>
    <xf numFmtId="58" fontId="18" fillId="0" borderId="42" xfId="51" applyNumberFormat="1" applyFont="1" applyBorder="1" applyAlignment="1">
      <alignment vertical="center"/>
    </xf>
    <xf numFmtId="0" fontId="17" fillId="0" borderId="42" xfId="51" applyFont="1" applyBorder="1" applyAlignment="1">
      <alignment horizontal="center" vertical="center"/>
    </xf>
    <xf numFmtId="0" fontId="17" fillId="0" borderId="43" xfId="51" applyFont="1" applyFill="1" applyBorder="1" applyAlignment="1">
      <alignment horizontal="left" vertical="center"/>
    </xf>
    <xf numFmtId="0" fontId="17" fillId="0" borderId="42" xfId="51" applyFont="1" applyFill="1" applyBorder="1" applyAlignment="1">
      <alignment horizontal="left" vertical="center"/>
    </xf>
    <xf numFmtId="0" fontId="17" fillId="0" borderId="44" xfId="51" applyFont="1" applyFill="1" applyBorder="1" applyAlignment="1">
      <alignment horizontal="center" vertical="center"/>
    </xf>
    <xf numFmtId="0" fontId="17" fillId="0" borderId="45" xfId="51" applyFont="1" applyFill="1" applyBorder="1" applyAlignment="1">
      <alignment horizontal="center" vertical="center"/>
    </xf>
    <xf numFmtId="0" fontId="17" fillId="0" borderId="21" xfId="51" applyFont="1" applyFill="1" applyBorder="1" applyAlignment="1">
      <alignment horizontal="center" vertical="center"/>
    </xf>
    <xf numFmtId="0" fontId="17" fillId="0" borderId="22" xfId="51" applyFont="1" applyFill="1" applyBorder="1" applyAlignment="1">
      <alignment horizontal="center" vertical="center"/>
    </xf>
    <xf numFmtId="58" fontId="17" fillId="0" borderId="42" xfId="51" applyNumberFormat="1" applyFont="1" applyBorder="1" applyAlignment="1">
      <alignment vertical="center"/>
    </xf>
    <xf numFmtId="0" fontId="18" fillId="0" borderId="40" xfId="51" applyFont="1" applyBorder="1" applyAlignment="1">
      <alignment horizontal="center" vertical="center"/>
    </xf>
    <xf numFmtId="0" fontId="18" fillId="0" borderId="46" xfId="51" applyFont="1" applyBorder="1" applyAlignment="1">
      <alignment horizontal="center" vertical="center"/>
    </xf>
    <xf numFmtId="0" fontId="19" fillId="0" borderId="19" xfId="51" applyFont="1" applyBorder="1" applyAlignment="1">
      <alignment horizontal="center" vertical="center"/>
    </xf>
    <xf numFmtId="0" fontId="21" fillId="0" borderId="34" xfId="51" applyFont="1" applyBorder="1" applyAlignment="1">
      <alignment horizontal="left" vertical="center"/>
    </xf>
    <xf numFmtId="0" fontId="21" fillId="0" borderId="33" xfId="51" applyFont="1" applyBorder="1" applyAlignment="1">
      <alignment horizontal="left" vertical="center"/>
    </xf>
    <xf numFmtId="0" fontId="19" fillId="0" borderId="34" xfId="51" applyFont="1" applyBorder="1" applyAlignment="1">
      <alignment horizontal="left" vertical="center"/>
    </xf>
    <xf numFmtId="0" fontId="24" fillId="0" borderId="17" xfId="51" applyFont="1" applyBorder="1" applyAlignment="1">
      <alignment horizontal="left" vertical="center"/>
    </xf>
    <xf numFmtId="0" fontId="24" fillId="0" borderId="33" xfId="51" applyFont="1" applyBorder="1" applyAlignment="1">
      <alignment horizontal="left" vertical="center"/>
    </xf>
    <xf numFmtId="0" fontId="24" fillId="0" borderId="26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1" fillId="0" borderId="19" xfId="51" applyFont="1" applyFill="1" applyBorder="1" applyAlignment="1">
      <alignment horizontal="left" vertical="center"/>
    </xf>
    <xf numFmtId="0" fontId="19" fillId="0" borderId="34" xfId="51" applyFont="1" applyBorder="1" applyAlignment="1">
      <alignment horizontal="center" vertical="center"/>
    </xf>
    <xf numFmtId="0" fontId="24" fillId="0" borderId="19" xfId="51" applyFont="1" applyBorder="1" applyAlignment="1">
      <alignment horizontal="left" vertical="center"/>
    </xf>
    <xf numFmtId="0" fontId="19" fillId="0" borderId="37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left" vertical="center"/>
    </xf>
    <xf numFmtId="0" fontId="21" fillId="0" borderId="36" xfId="51" applyFont="1" applyFill="1" applyBorder="1" applyAlignment="1">
      <alignment horizontal="left" vertical="center"/>
    </xf>
    <xf numFmtId="0" fontId="19" fillId="0" borderId="36" xfId="51" applyFont="1" applyBorder="1" applyAlignment="1">
      <alignment horizontal="left" vertical="center"/>
    </xf>
    <xf numFmtId="0" fontId="21" fillId="0" borderId="47" xfId="51" applyFont="1" applyBorder="1" applyAlignment="1">
      <alignment horizontal="center" vertical="center"/>
    </xf>
    <xf numFmtId="0" fontId="17" fillId="0" borderId="48" xfId="51" applyFont="1" applyFill="1" applyBorder="1" applyAlignment="1">
      <alignment horizontal="left" vertical="center"/>
    </xf>
    <xf numFmtId="0" fontId="17" fillId="0" borderId="49" xfId="51" applyFont="1" applyFill="1" applyBorder="1" applyAlignment="1">
      <alignment horizontal="center" vertical="center"/>
    </xf>
    <xf numFmtId="0" fontId="17" fillId="0" borderId="34" xfId="51" applyFont="1" applyFill="1" applyBorder="1" applyAlignment="1">
      <alignment horizontal="center" vertical="center"/>
    </xf>
    <xf numFmtId="0" fontId="18" fillId="0" borderId="42" xfId="51" applyFont="1" applyBorder="1" applyAlignment="1">
      <alignment horizontal="center" vertical="center"/>
    </xf>
    <xf numFmtId="0" fontId="18" fillId="0" borderId="47" xfId="51" applyFont="1" applyBorder="1" applyAlignment="1">
      <alignment horizontal="center" vertical="center"/>
    </xf>
    <xf numFmtId="177" fontId="21" fillId="5" borderId="2" xfId="54" applyNumberFormat="1" applyFont="1" applyFill="1" applyBorder="1" applyAlignment="1">
      <alignment horizontal="center"/>
    </xf>
    <xf numFmtId="177" fontId="20" fillId="5" borderId="2" xfId="54" applyNumberFormat="1" applyFont="1" applyFill="1" applyBorder="1" applyAlignment="1">
      <alignment horizontal="center"/>
    </xf>
    <xf numFmtId="0" fontId="21" fillId="5" borderId="2" xfId="39" applyFont="1" applyFill="1" applyBorder="1" applyAlignment="1">
      <alignment horizontal="center" vertical="center"/>
    </xf>
    <xf numFmtId="0" fontId="15" fillId="4" borderId="2" xfId="53" applyFont="1" applyFill="1" applyBorder="1" applyAlignment="1" applyProtection="1">
      <alignment horizontal="center" vertical="center"/>
    </xf>
    <xf numFmtId="0" fontId="15" fillId="4" borderId="14" xfId="53" applyFont="1" applyFill="1" applyBorder="1" applyAlignment="1" applyProtection="1">
      <alignment horizontal="center" vertical="center"/>
    </xf>
    <xf numFmtId="0" fontId="16" fillId="4" borderId="14" xfId="54" applyFont="1" applyFill="1" applyBorder="1" applyAlignment="1">
      <alignment horizontal="center" vertical="center"/>
    </xf>
    <xf numFmtId="0" fontId="18" fillId="0" borderId="0" xfId="51" applyFont="1" applyBorder="1" applyAlignment="1">
      <alignment horizontal="left" vertical="center"/>
    </xf>
    <xf numFmtId="0" fontId="27" fillId="0" borderId="15" xfId="51" applyFont="1" applyBorder="1" applyAlignment="1">
      <alignment horizontal="center" vertical="top"/>
    </xf>
    <xf numFmtId="0" fontId="19" fillId="0" borderId="50" xfId="51" applyFont="1" applyBorder="1" applyAlignment="1">
      <alignment horizontal="left" vertical="center"/>
    </xf>
    <xf numFmtId="0" fontId="19" fillId="0" borderId="23" xfId="51" applyFont="1" applyBorder="1" applyAlignment="1">
      <alignment horizontal="left" vertical="center"/>
    </xf>
    <xf numFmtId="0" fontId="17" fillId="0" borderId="43" xfId="51" applyFont="1" applyBorder="1" applyAlignment="1">
      <alignment horizontal="left" vertical="center"/>
    </xf>
    <xf numFmtId="0" fontId="17" fillId="0" borderId="42" xfId="51" applyFont="1" applyBorder="1" applyAlignment="1">
      <alignment horizontal="left" vertical="center"/>
    </xf>
    <xf numFmtId="0" fontId="19" fillId="0" borderId="44" xfId="51" applyFont="1" applyBorder="1" applyAlignment="1">
      <alignment vertical="center"/>
    </xf>
    <xf numFmtId="0" fontId="18" fillId="0" borderId="45" xfId="51" applyFont="1" applyBorder="1" applyAlignment="1">
      <alignment horizontal="left" vertical="center"/>
    </xf>
    <xf numFmtId="0" fontId="21" fillId="0" borderId="45" xfId="51" applyFont="1" applyBorder="1" applyAlignment="1">
      <alignment horizontal="left" vertical="center"/>
    </xf>
    <xf numFmtId="0" fontId="18" fillId="0" borderId="45" xfId="51" applyFont="1" applyBorder="1" applyAlignment="1">
      <alignment vertical="center"/>
    </xf>
    <xf numFmtId="0" fontId="19" fillId="0" borderId="45" xfId="51" applyFont="1" applyBorder="1" applyAlignment="1">
      <alignment vertical="center"/>
    </xf>
    <xf numFmtId="0" fontId="19" fillId="0" borderId="44" xfId="51" applyFont="1" applyBorder="1" applyAlignment="1">
      <alignment horizontal="center" vertical="center"/>
    </xf>
    <xf numFmtId="0" fontId="21" fillId="0" borderId="45" xfId="51" applyFont="1" applyBorder="1" applyAlignment="1">
      <alignment horizontal="center" vertical="center"/>
    </xf>
    <xf numFmtId="0" fontId="19" fillId="0" borderId="45" xfId="51" applyFont="1" applyBorder="1" applyAlignment="1">
      <alignment horizontal="center" vertical="center"/>
    </xf>
    <xf numFmtId="0" fontId="18" fillId="0" borderId="45" xfId="51" applyFont="1" applyBorder="1" applyAlignment="1">
      <alignment horizontal="center" vertical="center"/>
    </xf>
    <xf numFmtId="0" fontId="18" fillId="0" borderId="18" xfId="51" applyFont="1" applyBorder="1" applyAlignment="1">
      <alignment horizontal="center" vertical="center"/>
    </xf>
    <xf numFmtId="0" fontId="19" fillId="0" borderId="30" xfId="51" applyFont="1" applyBorder="1" applyAlignment="1">
      <alignment horizontal="left" vertical="center" wrapText="1"/>
    </xf>
    <xf numFmtId="0" fontId="19" fillId="0" borderId="31" xfId="51" applyFont="1" applyBorder="1" applyAlignment="1">
      <alignment horizontal="left" vertical="center" wrapText="1"/>
    </xf>
    <xf numFmtId="0" fontId="19" fillId="0" borderId="44" xfId="51" applyFont="1" applyBorder="1" applyAlignment="1">
      <alignment horizontal="left" vertical="center"/>
    </xf>
    <xf numFmtId="0" fontId="19" fillId="0" borderId="45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 wrapText="1"/>
    </xf>
    <xf numFmtId="9" fontId="21" fillId="0" borderId="18" xfId="51" applyNumberFormat="1" applyFont="1" applyBorder="1" applyAlignment="1">
      <alignment horizontal="center" vertical="center"/>
    </xf>
    <xf numFmtId="0" fontId="17" fillId="0" borderId="4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9" fontId="21" fillId="0" borderId="29" xfId="51" applyNumberFormat="1" applyFont="1" applyBorder="1" applyAlignment="1">
      <alignment horizontal="left" vertical="center"/>
    </xf>
    <xf numFmtId="9" fontId="21" fillId="0" borderId="25" xfId="51" applyNumberFormat="1" applyFont="1" applyBorder="1" applyAlignment="1">
      <alignment horizontal="left" vertical="center"/>
    </xf>
    <xf numFmtId="9" fontId="21" fillId="0" borderId="30" xfId="51" applyNumberFormat="1" applyFont="1" applyBorder="1" applyAlignment="1">
      <alignment horizontal="left" vertical="center"/>
    </xf>
    <xf numFmtId="9" fontId="21" fillId="0" borderId="31" xfId="51" applyNumberFormat="1" applyFont="1" applyBorder="1" applyAlignment="1">
      <alignment horizontal="left" vertical="center"/>
    </xf>
    <xf numFmtId="0" fontId="24" fillId="0" borderId="44" xfId="51" applyFont="1" applyFill="1" applyBorder="1" applyAlignment="1">
      <alignment horizontal="left" vertical="center"/>
    </xf>
    <xf numFmtId="0" fontId="24" fillId="0" borderId="45" xfId="51" applyFont="1" applyFill="1" applyBorder="1" applyAlignment="1">
      <alignment horizontal="left" vertical="center"/>
    </xf>
    <xf numFmtId="0" fontId="24" fillId="0" borderId="52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17" fillId="0" borderId="23" xfId="51" applyFont="1" applyFill="1" applyBorder="1" applyAlignment="1">
      <alignment horizontal="left" vertical="center"/>
    </xf>
    <xf numFmtId="0" fontId="21" fillId="0" borderId="53" xfId="51" applyFont="1" applyFill="1" applyBorder="1" applyAlignment="1">
      <alignment horizontal="left" vertical="center"/>
    </xf>
    <xf numFmtId="0" fontId="21" fillId="0" borderId="54" xfId="51" applyFont="1" applyFill="1" applyBorder="1" applyAlignment="1">
      <alignment horizontal="left" vertical="center"/>
    </xf>
    <xf numFmtId="0" fontId="17" fillId="0" borderId="39" xfId="51" applyFont="1" applyBorder="1" applyAlignment="1">
      <alignment vertical="center"/>
    </xf>
    <xf numFmtId="0" fontId="29" fillId="0" borderId="42" xfId="51" applyFont="1" applyBorder="1" applyAlignment="1">
      <alignment horizontal="center" vertical="center"/>
    </xf>
    <xf numFmtId="0" fontId="17" fillId="0" borderId="40" xfId="51" applyFont="1" applyBorder="1" applyAlignment="1">
      <alignment vertical="center"/>
    </xf>
    <xf numFmtId="0" fontId="21" fillId="0" borderId="55" xfId="51" applyFont="1" applyBorder="1" applyAlignment="1">
      <alignment vertical="center"/>
    </xf>
    <xf numFmtId="0" fontId="17" fillId="0" borderId="55" xfId="51" applyFont="1" applyBorder="1" applyAlignment="1">
      <alignment vertical="center"/>
    </xf>
    <xf numFmtId="58" fontId="18" fillId="0" borderId="40" xfId="51" applyNumberFormat="1" applyFont="1" applyBorder="1" applyAlignment="1">
      <alignment vertical="center"/>
    </xf>
    <xf numFmtId="0" fontId="17" fillId="0" borderId="23" xfId="51" applyFont="1" applyBorder="1" applyAlignment="1">
      <alignment horizontal="center" vertical="center"/>
    </xf>
    <xf numFmtId="0" fontId="21" fillId="0" borderId="50" xfId="51" applyFont="1" applyFill="1" applyBorder="1" applyAlignment="1">
      <alignment horizontal="left" vertical="center"/>
    </xf>
    <xf numFmtId="0" fontId="21" fillId="0" borderId="23" xfId="51" applyFont="1" applyFill="1" applyBorder="1" applyAlignment="1">
      <alignment horizontal="left" vertical="center"/>
    </xf>
    <xf numFmtId="0" fontId="18" fillId="0" borderId="55" xfId="51" applyFont="1" applyBorder="1" applyAlignment="1">
      <alignment vertical="center"/>
    </xf>
    <xf numFmtId="0" fontId="19" fillId="0" borderId="56" xfId="51" applyFont="1" applyBorder="1" applyAlignment="1">
      <alignment horizontal="left" vertical="center"/>
    </xf>
    <xf numFmtId="0" fontId="17" fillId="0" borderId="48" xfId="51" applyFont="1" applyBorder="1" applyAlignment="1">
      <alignment horizontal="left" vertical="center"/>
    </xf>
    <xf numFmtId="0" fontId="21" fillId="0" borderId="49" xfId="51" applyFont="1" applyBorder="1" applyAlignment="1">
      <alignment horizontal="left" vertical="center"/>
    </xf>
    <xf numFmtId="0" fontId="19" fillId="0" borderId="0" xfId="51" applyFont="1" applyBorder="1" applyAlignment="1">
      <alignment vertical="center"/>
    </xf>
    <xf numFmtId="0" fontId="19" fillId="0" borderId="37" xfId="51" applyFont="1" applyBorder="1" applyAlignment="1">
      <alignment horizontal="left" vertical="center" wrapText="1"/>
    </xf>
    <xf numFmtId="0" fontId="19" fillId="0" borderId="49" xfId="51" applyFont="1" applyBorder="1" applyAlignment="1">
      <alignment horizontal="left" vertical="center"/>
    </xf>
    <xf numFmtId="0" fontId="30" fillId="0" borderId="19" xfId="51" applyFont="1" applyBorder="1" applyAlignment="1">
      <alignment horizontal="left" vertical="center" wrapText="1"/>
    </xf>
    <xf numFmtId="0" fontId="25" fillId="0" borderId="19" xfId="51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9" fontId="21" fillId="0" borderId="35" xfId="51" applyNumberFormat="1" applyFont="1" applyBorder="1" applyAlignment="1">
      <alignment horizontal="left" vertical="center"/>
    </xf>
    <xf numFmtId="9" fontId="21" fillId="0" borderId="37" xfId="51" applyNumberFormat="1" applyFont="1" applyBorder="1" applyAlignment="1">
      <alignment horizontal="left" vertical="center"/>
    </xf>
    <xf numFmtId="0" fontId="24" fillId="0" borderId="49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1" fillId="0" borderId="57" xfId="51" applyFont="1" applyFill="1" applyBorder="1" applyAlignment="1">
      <alignment horizontal="left" vertical="center"/>
    </xf>
    <xf numFmtId="0" fontId="17" fillId="0" borderId="58" xfId="51" applyFont="1" applyBorder="1" applyAlignment="1">
      <alignment horizontal="center" vertical="center"/>
    </xf>
    <xf numFmtId="0" fontId="21" fillId="0" borderId="55" xfId="51" applyFont="1" applyBorder="1" applyAlignment="1">
      <alignment horizontal="center" vertical="center"/>
    </xf>
    <xf numFmtId="0" fontId="21" fillId="0" borderId="56" xfId="51" applyFont="1" applyBorder="1" applyAlignment="1">
      <alignment horizontal="center" vertical="center"/>
    </xf>
    <xf numFmtId="0" fontId="21" fillId="0" borderId="56" xfId="51" applyFont="1" applyFill="1" applyBorder="1" applyAlignment="1">
      <alignment horizontal="left" vertical="center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2" fillId="0" borderId="11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59" xfId="0" applyBorder="1"/>
    <xf numFmtId="0" fontId="0" fillId="0" borderId="12" xfId="0" applyBorder="1"/>
    <xf numFmtId="0" fontId="0" fillId="6" borderId="12" xfId="0" applyFill="1" applyBorder="1"/>
    <xf numFmtId="0" fontId="0" fillId="7" borderId="0" xfId="0" applyFill="1"/>
    <xf numFmtId="0" fontId="31" fillId="0" borderId="13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/>
    </xf>
    <xf numFmtId="0" fontId="32" fillId="0" borderId="14" xfId="0" applyFont="1" applyBorder="1"/>
    <xf numFmtId="0" fontId="0" fillId="0" borderId="14" xfId="0" applyBorder="1"/>
    <xf numFmtId="0" fontId="0" fillId="0" borderId="3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2" fillId="8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3" xfId="52"/>
    <cellStyle name="常规 3" xfId="53"/>
    <cellStyle name="常规 4" xfId="54"/>
    <cellStyle name="常规_10AW核价-润懋(35款已核，单耗未减)" xfId="55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6410" y="2287905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99060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227945"/>
              <a:ext cx="3048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594360</xdr:colOff>
          <xdr:row>12</xdr:row>
          <xdr:rowOff>60960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1570" y="2211705"/>
              <a:ext cx="396240" cy="3352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835" y="2287905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594360</xdr:colOff>
          <xdr:row>12</xdr:row>
          <xdr:rowOff>60960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89570" y="2211705"/>
              <a:ext cx="396240" cy="3352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6410" y="2089785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7620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227945"/>
              <a:ext cx="388620" cy="2152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66235" y="2089785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175260</xdr:rowOff>
        </xdr:from>
        <xdr:to>
          <xdr:col>6</xdr:col>
          <xdr:colOff>594360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1570" y="2057400"/>
              <a:ext cx="39624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594360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0995" y="2287905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835" y="2089785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0435" y="2089785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578485</xdr:colOff>
          <xdr:row>11</xdr:row>
          <xdr:rowOff>60960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996440"/>
              <a:ext cx="387985" cy="352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578485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287905"/>
              <a:ext cx="38798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594360</xdr:colOff>
          <xdr:row>16</xdr:row>
          <xdr:rowOff>22860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88695" y="3107055"/>
              <a:ext cx="39624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594360</xdr:colOff>
          <xdr:row>17</xdr:row>
          <xdr:rowOff>7620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88695" y="330517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578485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297555"/>
              <a:ext cx="38798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594360</xdr:colOff>
          <xdr:row>16</xdr:row>
          <xdr:rowOff>7620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9270" y="3099435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578485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297555"/>
              <a:ext cx="38798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28135" y="3099435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594360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1570" y="329755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594360</xdr:colOff>
          <xdr:row>16</xdr:row>
          <xdr:rowOff>7620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1570" y="3099435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594360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3295" y="329755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04810" y="3297555"/>
              <a:ext cx="39624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594360</xdr:colOff>
          <xdr:row>16</xdr:row>
          <xdr:rowOff>7620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3295" y="3099435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04810" y="3099435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632460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1395" y="1268730"/>
              <a:ext cx="396240" cy="2362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632460</xdr:colOff>
          <xdr:row>8</xdr:row>
          <xdr:rowOff>7620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1395" y="1466850"/>
              <a:ext cx="396240" cy="2152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632460</xdr:colOff>
          <xdr:row>6</xdr:row>
          <xdr:rowOff>22860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1395" y="1070610"/>
              <a:ext cx="396240" cy="2209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34390"/>
              <a:ext cx="388620" cy="2743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2</xdr:row>
          <xdr:rowOff>175260</xdr:rowOff>
        </xdr:from>
        <xdr:to>
          <xdr:col>9</xdr:col>
          <xdr:colOff>609600</xdr:colOff>
          <xdr:row>4</xdr:row>
          <xdr:rowOff>22860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28535" y="651510"/>
              <a:ext cx="396240" cy="2438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136525</xdr:rowOff>
        </xdr:from>
        <xdr:to>
          <xdr:col>10</xdr:col>
          <xdr:colOff>578485</xdr:colOff>
          <xdr:row>4</xdr:row>
          <xdr:rowOff>15240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12775"/>
              <a:ext cx="387985" cy="2749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594360</xdr:colOff>
          <xdr:row>5</xdr:row>
          <xdr:rowOff>22860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89570" y="826770"/>
              <a:ext cx="39624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04810" y="1070610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6</xdr:row>
          <xdr:rowOff>0</xdr:rowOff>
        </xdr:from>
        <xdr:to>
          <xdr:col>10</xdr:col>
          <xdr:colOff>609600</xdr:colOff>
          <xdr:row>7</xdr:row>
          <xdr:rowOff>7620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04810" y="1268730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04810" y="1466850"/>
              <a:ext cx="39624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6410" y="2486025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835" y="2486025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66235" y="2486025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594360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1570" y="2486025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578485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2510" y="2486025"/>
              <a:ext cx="40259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594360</xdr:colOff>
          <xdr:row>45</xdr:row>
          <xdr:rowOff>22860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88695" y="9216390"/>
              <a:ext cx="39624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594360</xdr:colOff>
          <xdr:row>46</xdr:row>
          <xdr:rowOff>7620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88695" y="9406890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594360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9270" y="9406890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594360</xdr:colOff>
          <xdr:row>45</xdr:row>
          <xdr:rowOff>7620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9270" y="9208770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632460</xdr:colOff>
          <xdr:row>46</xdr:row>
          <xdr:rowOff>7620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89095" y="9406890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208770"/>
              <a:ext cx="38862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18710" y="9406890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18710" y="9208770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594360</xdr:colOff>
          <xdr:row>46</xdr:row>
          <xdr:rowOff>7620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3295" y="9406890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04810" y="9406890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578485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208770"/>
              <a:ext cx="38798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04810" y="9208770"/>
              <a:ext cx="3962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578485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2510" y="9406890"/>
              <a:ext cx="40259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578485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2510" y="9208770"/>
              <a:ext cx="40259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578485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0210" y="9406890"/>
              <a:ext cx="40259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578485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0210" y="9208770"/>
              <a:ext cx="40259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136525</xdr:rowOff>
        </xdr:from>
        <xdr:to>
          <xdr:col>10</xdr:col>
          <xdr:colOff>594360</xdr:colOff>
          <xdr:row>13</xdr:row>
          <xdr:rowOff>60960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89570" y="2424430"/>
              <a:ext cx="396240" cy="320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0435" y="2486025"/>
              <a:ext cx="3962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578485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2510" y="2287905"/>
              <a:ext cx="40259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578485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2510" y="2089785"/>
              <a:ext cx="40259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578485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2510" y="9406890"/>
              <a:ext cx="40259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28</xdr:row>
          <xdr:rowOff>0</xdr:rowOff>
        </xdr:from>
        <xdr:to>
          <xdr:col>2</xdr:col>
          <xdr:colOff>594360</xdr:colOff>
          <xdr:row>29</xdr:row>
          <xdr:rowOff>7620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9270" y="6000750"/>
              <a:ext cx="396240" cy="2152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28</xdr:row>
          <xdr:rowOff>0</xdr:rowOff>
        </xdr:from>
        <xdr:to>
          <xdr:col>3</xdr:col>
          <xdr:colOff>594360</xdr:colOff>
          <xdr:row>29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9845" y="6000750"/>
              <a:ext cx="39624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0769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266690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26669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46925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0769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99060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9</xdr:row>
          <xdr:rowOff>167640</xdr:rowOff>
        </xdr:from>
        <xdr:to>
          <xdr:col>6</xdr:col>
          <xdr:colOff>655320</xdr:colOff>
          <xdr:row>11</xdr:row>
          <xdr:rowOff>60960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31080" y="2139315"/>
              <a:ext cx="396240" cy="3124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36420" y="1971675"/>
              <a:ext cx="41148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22860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28800" y="2211705"/>
              <a:ext cx="426720" cy="20193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358140</xdr:colOff>
          <xdr:row>8</xdr:row>
          <xdr:rowOff>198120</xdr:rowOff>
        </xdr:from>
        <xdr:to>
          <xdr:col>6</xdr:col>
          <xdr:colOff>7620</xdr:colOff>
          <xdr:row>10</xdr:row>
          <xdr:rowOff>38100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168140" y="1960245"/>
              <a:ext cx="411480" cy="25908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662940</xdr:colOff>
          <xdr:row>10</xdr:row>
          <xdr:rowOff>45720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838700" y="1922145"/>
              <a:ext cx="39624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22860</xdr:rowOff>
        </xdr:from>
        <xdr:to>
          <xdr:col>6</xdr:col>
          <xdr:colOff>0</xdr:colOff>
          <xdr:row>11</xdr:row>
          <xdr:rowOff>22860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160520" y="2204085"/>
              <a:ext cx="41148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0</xdr:rowOff>
        </xdr:from>
        <xdr:to>
          <xdr:col>1</xdr:col>
          <xdr:colOff>754380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04900" y="1971675"/>
              <a:ext cx="41148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2</xdr:col>
          <xdr:colOff>15240</xdr:colOff>
          <xdr:row>11</xdr:row>
          <xdr:rowOff>30480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12520" y="2211705"/>
              <a:ext cx="42672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205740</xdr:rowOff>
        </xdr:from>
        <xdr:to>
          <xdr:col>10</xdr:col>
          <xdr:colOff>0</xdr:colOff>
          <xdr:row>10</xdr:row>
          <xdr:rowOff>30480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08520" y="1967865"/>
              <a:ext cx="411480" cy="2438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8</xdr:row>
          <xdr:rowOff>175260</xdr:rowOff>
        </xdr:from>
        <xdr:to>
          <xdr:col>10</xdr:col>
          <xdr:colOff>716280</xdr:colOff>
          <xdr:row>10</xdr:row>
          <xdr:rowOff>60960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24800" y="1937385"/>
              <a:ext cx="41148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15240</xdr:rowOff>
        </xdr:from>
        <xdr:to>
          <xdr:col>10</xdr:col>
          <xdr:colOff>0</xdr:colOff>
          <xdr:row>11</xdr:row>
          <xdr:rowOff>15240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08520" y="2196465"/>
              <a:ext cx="41148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167640</xdr:rowOff>
        </xdr:from>
        <xdr:to>
          <xdr:col>10</xdr:col>
          <xdr:colOff>723900</xdr:colOff>
          <xdr:row>11</xdr:row>
          <xdr:rowOff>30480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32420" y="2139315"/>
              <a:ext cx="411480" cy="2819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175260</xdr:rowOff>
        </xdr:from>
        <xdr:to>
          <xdr:col>9</xdr:col>
          <xdr:colOff>716280</xdr:colOff>
          <xdr:row>4</xdr:row>
          <xdr:rowOff>30480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162800" y="680085"/>
              <a:ext cx="411480" cy="2743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15240</xdr:rowOff>
        </xdr:from>
        <xdr:to>
          <xdr:col>10</xdr:col>
          <xdr:colOff>746760</xdr:colOff>
          <xdr:row>4</xdr:row>
          <xdr:rowOff>22860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55280" y="729615"/>
              <a:ext cx="411480" cy="21717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167640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170420" y="882015"/>
              <a:ext cx="411480" cy="2895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3</xdr:row>
          <xdr:rowOff>160020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40040" y="874395"/>
              <a:ext cx="441960" cy="29718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175260</xdr:rowOff>
        </xdr:from>
        <xdr:to>
          <xdr:col>2</xdr:col>
          <xdr:colOff>578485</xdr:colOff>
          <xdr:row>23</xdr:row>
          <xdr:rowOff>7620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1535"/>
              <a:ext cx="387985" cy="2514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175260</xdr:rowOff>
        </xdr:from>
        <xdr:to>
          <xdr:col>3</xdr:col>
          <xdr:colOff>578485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1535"/>
              <a:ext cx="387985" cy="2438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594360</xdr:colOff>
          <xdr:row>27</xdr:row>
          <xdr:rowOff>7620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0120" y="554164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578485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8798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99260" y="574357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99260" y="554164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594360</xdr:colOff>
          <xdr:row>27</xdr:row>
          <xdr:rowOff>175260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08120" y="5724525"/>
              <a:ext cx="396240" cy="1943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594360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08120" y="553402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594360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0120" y="574357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578485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8798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1360" y="574357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594360</xdr:colOff>
          <xdr:row>28</xdr:row>
          <xdr:rowOff>7620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18120" y="575119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594360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6120" y="553402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594360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18120" y="553402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28360" y="574357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28360" y="553402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594360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0360" y="574357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594360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0360" y="553402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28360" y="5743575"/>
              <a:ext cx="3962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0256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431800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215390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431800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21539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41795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0256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46925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65899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65899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86156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46925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6910" y="2329815"/>
              <a:ext cx="786765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40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343900"/>
              <a:ext cx="3905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167640</xdr:rowOff>
        </xdr:from>
        <xdr:to>
          <xdr:col>2</xdr:col>
          <xdr:colOff>22860</xdr:colOff>
          <xdr:row>8</xdr:row>
          <xdr:rowOff>60960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504950"/>
              <a:ext cx="413385" cy="29908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39</xdr:row>
          <xdr:rowOff>0</xdr:rowOff>
        </xdr:from>
        <xdr:to>
          <xdr:col>6</xdr:col>
          <xdr:colOff>441960</xdr:colOff>
          <xdr:row>40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1995" y="8343900"/>
              <a:ext cx="39624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39</xdr:row>
          <xdr:rowOff>0</xdr:rowOff>
        </xdr:from>
        <xdr:to>
          <xdr:col>8</xdr:col>
          <xdr:colOff>480060</xdr:colOff>
          <xdr:row>40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9320" y="8343900"/>
              <a:ext cx="39624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39</xdr:row>
          <xdr:rowOff>7620</xdr:rowOff>
        </xdr:from>
        <xdr:to>
          <xdr:col>10</xdr:col>
          <xdr:colOff>457200</xdr:colOff>
          <xdr:row>40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5685" y="8351520"/>
              <a:ext cx="396240" cy="23050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464185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733675"/>
              <a:ext cx="778510" cy="2076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1460" y="2329815"/>
              <a:ext cx="403860" cy="2057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60960</xdr:rowOff>
        </xdr:from>
        <xdr:to>
          <xdr:col>7</xdr:col>
          <xdr:colOff>327660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200275"/>
              <a:ext cx="632460" cy="41148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60960</xdr:rowOff>
        </xdr:from>
        <xdr:to>
          <xdr:col>7</xdr:col>
          <xdr:colOff>327660</xdr:colOff>
          <xdr:row>13</xdr:row>
          <xdr:rowOff>45720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98395"/>
              <a:ext cx="63246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12</xdr:row>
          <xdr:rowOff>190500</xdr:rowOff>
        </xdr:from>
        <xdr:to>
          <xdr:col>5</xdr:col>
          <xdr:colOff>769620</xdr:colOff>
          <xdr:row>14</xdr:row>
          <xdr:rowOff>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1460" y="2726055"/>
              <a:ext cx="403860" cy="21526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327660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619375"/>
              <a:ext cx="632460" cy="3219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85035"/>
              <a:ext cx="350520" cy="4267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60960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98395"/>
              <a:ext cx="35052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12</xdr:row>
          <xdr:rowOff>190500</xdr:rowOff>
        </xdr:from>
        <xdr:to>
          <xdr:col>9</xdr:col>
          <xdr:colOff>769620</xdr:colOff>
          <xdr:row>14</xdr:row>
          <xdr:rowOff>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0385" y="2726055"/>
              <a:ext cx="403860" cy="21526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22860</xdr:rowOff>
        </xdr:from>
        <xdr:to>
          <xdr:col>10</xdr:col>
          <xdr:colOff>769620</xdr:colOff>
          <xdr:row>14</xdr:row>
          <xdr:rowOff>136525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558415"/>
              <a:ext cx="350520" cy="51943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5</xdr:row>
          <xdr:rowOff>144145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137285"/>
              <a:ext cx="388620" cy="136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41045"/>
              <a:ext cx="38862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939165"/>
              <a:ext cx="38862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6910" y="1743075"/>
              <a:ext cx="78676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4135" y="1750695"/>
              <a:ext cx="59436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4135" y="1948815"/>
              <a:ext cx="59436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464185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8995" y="1544955"/>
              <a:ext cx="77089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365760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3195" y="1544955"/>
              <a:ext cx="66294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5760" y="1544955"/>
              <a:ext cx="348615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24</xdr:row>
          <xdr:rowOff>160020</xdr:rowOff>
        </xdr:from>
        <xdr:to>
          <xdr:col>3</xdr:col>
          <xdr:colOff>632460</xdr:colOff>
          <xdr:row>26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2695" y="5092065"/>
              <a:ext cx="396240" cy="2362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11</xdr:row>
          <xdr:rowOff>0</xdr:rowOff>
        </xdr:from>
        <xdr:to>
          <xdr:col>9</xdr:col>
          <xdr:colOff>769620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0385" y="2337435"/>
              <a:ext cx="40386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12</xdr:row>
          <xdr:rowOff>0</xdr:rowOff>
        </xdr:from>
        <xdr:to>
          <xdr:col>9</xdr:col>
          <xdr:colOff>769620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0385" y="2535555"/>
              <a:ext cx="40386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5</xdr:row>
          <xdr:rowOff>144145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137285"/>
              <a:ext cx="388620" cy="136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939165"/>
              <a:ext cx="38862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41045"/>
              <a:ext cx="38862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11</xdr:row>
          <xdr:rowOff>152400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7285" y="2489835"/>
              <a:ext cx="520065" cy="2895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23</xdr:row>
          <xdr:rowOff>160020</xdr:rowOff>
        </xdr:from>
        <xdr:to>
          <xdr:col>3</xdr:col>
          <xdr:colOff>502920</xdr:colOff>
          <xdr:row>27</xdr:row>
          <xdr:rowOff>22860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6410" y="4893945"/>
              <a:ext cx="1022985" cy="6648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6910" y="2489835"/>
              <a:ext cx="786765" cy="2438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396240</xdr:colOff>
          <xdr:row>12</xdr:row>
          <xdr:rowOff>182880</xdr:rowOff>
        </xdr:from>
        <xdr:to>
          <xdr:col>2</xdr:col>
          <xdr:colOff>175260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9665" y="2718435"/>
              <a:ext cx="626745" cy="22288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175260</xdr:rowOff>
        </xdr:from>
        <xdr:to>
          <xdr:col>2</xdr:col>
          <xdr:colOff>175260</xdr:colOff>
          <xdr:row>12</xdr:row>
          <xdr:rowOff>22860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2045" y="2314575"/>
              <a:ext cx="634365" cy="2438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251460</xdr:colOff>
          <xdr:row>13</xdr:row>
          <xdr:rowOff>7620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97455"/>
              <a:ext cx="699135" cy="2438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2630" y="1489710"/>
              <a:ext cx="405765" cy="29908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22860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4530" y="1933575"/>
              <a:ext cx="405765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0256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431800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215390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431800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21539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41795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0256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46925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65899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65899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86156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46925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32" sqref="D32"/>
    </sheetView>
  </sheetViews>
  <sheetFormatPr defaultColWidth="11" defaultRowHeight="15.6" outlineLevelCol="1"/>
  <cols>
    <col min="1" max="1" width="5.5" customWidth="1"/>
    <col min="2" max="2" width="96.375" style="382" customWidth="1"/>
    <col min="3" max="3" width="10.125" customWidth="1"/>
  </cols>
  <sheetData>
    <row r="1" ht="21" customHeight="1" spans="1:2">
      <c r="A1" s="383"/>
      <c r="B1" s="384" t="s">
        <v>0</v>
      </c>
    </row>
    <row r="2" spans="1:2">
      <c r="A2" s="9">
        <v>1</v>
      </c>
      <c r="B2" s="385" t="s">
        <v>1</v>
      </c>
    </row>
    <row r="3" spans="1:2">
      <c r="A3" s="9">
        <v>2</v>
      </c>
      <c r="B3" s="385" t="s">
        <v>2</v>
      </c>
    </row>
    <row r="4" spans="1:2">
      <c r="A4" s="9">
        <v>3</v>
      </c>
      <c r="B4" s="385" t="s">
        <v>3</v>
      </c>
    </row>
    <row r="5" spans="1:2">
      <c r="A5" s="9">
        <v>4</v>
      </c>
      <c r="B5" s="385" t="s">
        <v>4</v>
      </c>
    </row>
    <row r="6" spans="1:2">
      <c r="A6" s="9">
        <v>5</v>
      </c>
      <c r="B6" s="385" t="s">
        <v>5</v>
      </c>
    </row>
    <row r="7" spans="1:2">
      <c r="A7" s="9">
        <v>6</v>
      </c>
      <c r="B7" s="385" t="s">
        <v>6</v>
      </c>
    </row>
    <row r="8" s="381" customFormat="1" ht="15" customHeight="1" spans="1:2">
      <c r="A8" s="386">
        <v>7</v>
      </c>
      <c r="B8" s="387" t="s">
        <v>7</v>
      </c>
    </row>
    <row r="9" ht="18.95" customHeight="1" spans="1:2">
      <c r="A9" s="383"/>
      <c r="B9" s="388" t="s">
        <v>8</v>
      </c>
    </row>
    <row r="10" ht="15.95" customHeight="1" spans="1:2">
      <c r="A10" s="9">
        <v>1</v>
      </c>
      <c r="B10" s="389" t="s">
        <v>9</v>
      </c>
    </row>
    <row r="11" spans="1:2">
      <c r="A11" s="9">
        <v>2</v>
      </c>
      <c r="B11" s="385" t="s">
        <v>10</v>
      </c>
    </row>
    <row r="12" spans="1:2">
      <c r="A12" s="9">
        <v>3</v>
      </c>
      <c r="B12" s="387" t="s">
        <v>11</v>
      </c>
    </row>
    <row r="13" spans="1:2">
      <c r="A13" s="9">
        <v>4</v>
      </c>
      <c r="B13" s="385" t="s">
        <v>12</v>
      </c>
    </row>
    <row r="14" spans="1:2">
      <c r="A14" s="9">
        <v>5</v>
      </c>
      <c r="B14" s="385" t="s">
        <v>13</v>
      </c>
    </row>
    <row r="15" spans="1:2">
      <c r="A15" s="9">
        <v>6</v>
      </c>
      <c r="B15" s="385" t="s">
        <v>14</v>
      </c>
    </row>
    <row r="16" spans="1:2">
      <c r="A16" s="9">
        <v>7</v>
      </c>
      <c r="B16" s="385" t="s">
        <v>15</v>
      </c>
    </row>
    <row r="17" spans="1:2">
      <c r="A17" s="9">
        <v>8</v>
      </c>
      <c r="B17" s="385" t="s">
        <v>16</v>
      </c>
    </row>
    <row r="18" spans="1:2">
      <c r="A18" s="9">
        <v>9</v>
      </c>
      <c r="B18" s="385" t="s">
        <v>17</v>
      </c>
    </row>
    <row r="19" spans="1:2">
      <c r="A19" s="9"/>
      <c r="B19" s="385"/>
    </row>
    <row r="20" ht="20.4" spans="1:2">
      <c r="A20" s="383"/>
      <c r="B20" s="384" t="s">
        <v>18</v>
      </c>
    </row>
    <row r="21" spans="1:2">
      <c r="A21" s="9">
        <v>1</v>
      </c>
      <c r="B21" s="390" t="s">
        <v>19</v>
      </c>
    </row>
    <row r="22" spans="1:2">
      <c r="A22" s="9">
        <v>2</v>
      </c>
      <c r="B22" s="385" t="s">
        <v>20</v>
      </c>
    </row>
    <row r="23" spans="1:2">
      <c r="A23" s="9">
        <v>3</v>
      </c>
      <c r="B23" s="385" t="s">
        <v>21</v>
      </c>
    </row>
    <row r="24" spans="1:2">
      <c r="A24" s="9">
        <v>4</v>
      </c>
      <c r="B24" s="385" t="s">
        <v>22</v>
      </c>
    </row>
    <row r="25" spans="1:2">
      <c r="A25" s="9">
        <v>5</v>
      </c>
      <c r="B25" s="385" t="s">
        <v>23</v>
      </c>
    </row>
    <row r="26" spans="1:2">
      <c r="A26" s="9">
        <v>6</v>
      </c>
      <c r="B26" s="385" t="s">
        <v>24</v>
      </c>
    </row>
    <row r="27" spans="1:2">
      <c r="A27" s="9">
        <v>7</v>
      </c>
      <c r="B27" s="385" t="s">
        <v>25</v>
      </c>
    </row>
    <row r="28" spans="1:2">
      <c r="A28" s="9">
        <v>8</v>
      </c>
      <c r="B28" s="385" t="s">
        <v>26</v>
      </c>
    </row>
    <row r="29" spans="1:2">
      <c r="A29" s="9"/>
      <c r="B29" s="385"/>
    </row>
    <row r="30" ht="20.4" spans="1:2">
      <c r="A30" s="383"/>
      <c r="B30" s="384" t="s">
        <v>27</v>
      </c>
    </row>
    <row r="31" spans="1:2">
      <c r="A31" s="9">
        <v>1</v>
      </c>
      <c r="B31" s="390" t="s">
        <v>28</v>
      </c>
    </row>
    <row r="32" spans="1:2">
      <c r="A32" s="9">
        <v>2</v>
      </c>
      <c r="B32" s="385" t="s">
        <v>29</v>
      </c>
    </row>
    <row r="33" spans="1:2">
      <c r="A33" s="9">
        <v>3</v>
      </c>
      <c r="B33" s="385" t="s">
        <v>30</v>
      </c>
    </row>
    <row r="34" spans="1:2">
      <c r="A34" s="9">
        <v>4</v>
      </c>
      <c r="B34" s="385" t="s">
        <v>31</v>
      </c>
    </row>
    <row r="35" spans="1:2">
      <c r="A35" s="9">
        <v>5</v>
      </c>
      <c r="B35" s="385" t="s">
        <v>32</v>
      </c>
    </row>
    <row r="36" spans="1:2">
      <c r="A36" s="9">
        <v>6</v>
      </c>
      <c r="B36" s="385" t="s">
        <v>33</v>
      </c>
    </row>
    <row r="37" spans="1:2">
      <c r="A37" s="9">
        <v>7</v>
      </c>
      <c r="B37" s="385" t="s">
        <v>34</v>
      </c>
    </row>
    <row r="38" spans="1:2">
      <c r="A38" s="9"/>
      <c r="B38" s="385"/>
    </row>
    <row r="40" spans="1:2">
      <c r="A40" s="391" t="s">
        <v>35</v>
      </c>
      <c r="B40" s="39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zoomScale="125" zoomScaleNormal="125" workbookViewId="0">
      <selection activeCell="H15" sqref="H15"/>
    </sheetView>
  </sheetViews>
  <sheetFormatPr defaultColWidth="9" defaultRowHeight="15.6"/>
  <cols>
    <col min="1" max="1" width="7" customWidth="1"/>
    <col min="2" max="2" width="10" customWidth="1"/>
    <col min="3" max="3" width="12.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2" spans="1:13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325</v>
      </c>
      <c r="B2" s="5" t="s">
        <v>330</v>
      </c>
      <c r="C2" s="5" t="s">
        <v>326</v>
      </c>
      <c r="D2" s="5" t="s">
        <v>327</v>
      </c>
      <c r="E2" s="5" t="s">
        <v>328</v>
      </c>
      <c r="F2" s="5" t="s">
        <v>329</v>
      </c>
      <c r="G2" s="4" t="s">
        <v>355</v>
      </c>
      <c r="H2" s="4"/>
      <c r="I2" s="4" t="s">
        <v>356</v>
      </c>
      <c r="J2" s="4"/>
      <c r="K2" s="6" t="s">
        <v>357</v>
      </c>
      <c r="L2" s="58" t="s">
        <v>358</v>
      </c>
      <c r="M2" s="22" t="s">
        <v>359</v>
      </c>
    </row>
    <row r="3" s="1" customFormat="1" spans="1:13">
      <c r="A3" s="4"/>
      <c r="B3" s="7"/>
      <c r="C3" s="7"/>
      <c r="D3" s="7"/>
      <c r="E3" s="7"/>
      <c r="F3" s="7"/>
      <c r="G3" s="4" t="s">
        <v>360</v>
      </c>
      <c r="H3" s="4" t="s">
        <v>361</v>
      </c>
      <c r="I3" s="4" t="s">
        <v>360</v>
      </c>
      <c r="J3" s="4" t="s">
        <v>361</v>
      </c>
      <c r="K3" s="8"/>
      <c r="L3" s="59"/>
      <c r="M3" s="23"/>
    </row>
    <row r="4" ht="30" customHeight="1" spans="1:13">
      <c r="A4" s="9"/>
      <c r="B4" s="25" t="s">
        <v>362</v>
      </c>
      <c r="C4" s="55" t="s">
        <v>363</v>
      </c>
      <c r="D4" s="26" t="s">
        <v>364</v>
      </c>
      <c r="E4" s="26" t="s">
        <v>365</v>
      </c>
      <c r="F4" s="26">
        <v>91970</v>
      </c>
      <c r="G4" s="14">
        <v>-0.01</v>
      </c>
      <c r="H4" s="56">
        <v>-0.005</v>
      </c>
      <c r="I4" s="14">
        <v>-0.01</v>
      </c>
      <c r="J4" s="56">
        <v>-0.005</v>
      </c>
      <c r="K4" s="13"/>
      <c r="L4" s="13" t="s">
        <v>68</v>
      </c>
      <c r="M4" s="13" t="s">
        <v>344</v>
      </c>
    </row>
    <row r="5" ht="18.95" customHeight="1" spans="1:13">
      <c r="A5" s="9"/>
      <c r="B5" s="9"/>
      <c r="C5" s="13" t="s">
        <v>366</v>
      </c>
      <c r="D5" s="41"/>
      <c r="E5" s="27"/>
      <c r="F5" s="41"/>
      <c r="G5" s="56">
        <v>-0.005</v>
      </c>
      <c r="H5" s="56">
        <v>-0.005</v>
      </c>
      <c r="I5" s="56">
        <v>-0.005</v>
      </c>
      <c r="J5" s="56">
        <v>-0.005</v>
      </c>
      <c r="K5" s="13"/>
      <c r="L5" s="13" t="s">
        <v>68</v>
      </c>
      <c r="M5" s="13" t="s">
        <v>344</v>
      </c>
    </row>
    <row r="6" ht="18.95" customHeight="1" spans="1:13">
      <c r="A6" s="9"/>
      <c r="B6" s="9"/>
      <c r="C6" s="13" t="s">
        <v>363</v>
      </c>
      <c r="D6" s="41"/>
      <c r="E6" s="26" t="s">
        <v>367</v>
      </c>
      <c r="F6" s="41"/>
      <c r="G6" s="56">
        <v>-0.005</v>
      </c>
      <c r="H6" s="14">
        <v>0</v>
      </c>
      <c r="I6" s="56">
        <v>-0.005</v>
      </c>
      <c r="J6" s="14">
        <v>0</v>
      </c>
      <c r="K6" s="13"/>
      <c r="L6" s="13" t="s">
        <v>68</v>
      </c>
      <c r="M6" s="13" t="s">
        <v>344</v>
      </c>
    </row>
    <row r="7" ht="18.95" hidden="1" customHeight="1" spans="1:13">
      <c r="A7" s="9"/>
      <c r="B7" s="9"/>
      <c r="C7" s="13"/>
      <c r="D7" s="41"/>
      <c r="E7" s="27"/>
      <c r="F7" s="41"/>
      <c r="G7" s="56"/>
      <c r="H7" s="14"/>
      <c r="I7" s="56"/>
      <c r="J7" s="14"/>
      <c r="K7" s="13"/>
      <c r="L7" s="13" t="s">
        <v>68</v>
      </c>
      <c r="M7" s="13" t="s">
        <v>344</v>
      </c>
    </row>
    <row r="8" ht="18.95" customHeight="1" spans="1:13">
      <c r="A8" s="9"/>
      <c r="B8" s="9"/>
      <c r="C8" s="13" t="s">
        <v>368</v>
      </c>
      <c r="D8" s="41"/>
      <c r="E8" s="26" t="s">
        <v>369</v>
      </c>
      <c r="F8" s="41"/>
      <c r="G8" s="56">
        <v>-0.004</v>
      </c>
      <c r="H8" s="14">
        <v>0</v>
      </c>
      <c r="I8" s="56">
        <v>-0.004</v>
      </c>
      <c r="J8" s="14">
        <v>0</v>
      </c>
      <c r="K8" s="13"/>
      <c r="L8" s="13" t="s">
        <v>68</v>
      </c>
      <c r="M8" s="13" t="s">
        <v>344</v>
      </c>
    </row>
    <row r="9" ht="18.95" customHeight="1" spans="1:13">
      <c r="A9" s="9"/>
      <c r="B9" s="9"/>
      <c r="C9" s="13" t="s">
        <v>370</v>
      </c>
      <c r="D9" s="41"/>
      <c r="E9" s="41"/>
      <c r="F9" s="41"/>
      <c r="G9" s="56">
        <v>-0.005</v>
      </c>
      <c r="H9" s="56">
        <v>-0.005</v>
      </c>
      <c r="I9" s="56">
        <v>-0.005</v>
      </c>
      <c r="J9" s="56">
        <v>-0.005</v>
      </c>
      <c r="K9" s="13"/>
      <c r="L9" s="13" t="s">
        <v>68</v>
      </c>
      <c r="M9" s="13" t="s">
        <v>344</v>
      </c>
    </row>
    <row r="10" ht="18.95" customHeight="1" spans="1:13">
      <c r="A10" s="9"/>
      <c r="B10" s="9"/>
      <c r="C10" s="13" t="s">
        <v>371</v>
      </c>
      <c r="D10" s="41"/>
      <c r="E10" s="26" t="s">
        <v>342</v>
      </c>
      <c r="F10" s="41"/>
      <c r="G10" s="56">
        <v>-0.002</v>
      </c>
      <c r="H10" s="14">
        <v>0</v>
      </c>
      <c r="I10" s="56">
        <v>-0.002</v>
      </c>
      <c r="J10" s="14">
        <v>0</v>
      </c>
      <c r="K10" s="13"/>
      <c r="L10" s="13" t="s">
        <v>68</v>
      </c>
      <c r="M10" s="13" t="s">
        <v>344</v>
      </c>
    </row>
    <row r="11" ht="18.95" customHeight="1" spans="1:13">
      <c r="A11" s="9"/>
      <c r="B11" s="9"/>
      <c r="C11" s="13" t="s">
        <v>372</v>
      </c>
      <c r="D11" s="41"/>
      <c r="E11" s="27"/>
      <c r="F11" s="41"/>
      <c r="G11" s="14">
        <v>-0.01</v>
      </c>
      <c r="H11" s="56">
        <v>-0.005</v>
      </c>
      <c r="I11" s="14">
        <v>-0.01</v>
      </c>
      <c r="J11" s="56">
        <v>-0.005</v>
      </c>
      <c r="K11" s="13"/>
      <c r="L11" s="13" t="s">
        <v>68</v>
      </c>
      <c r="M11" s="13" t="s">
        <v>344</v>
      </c>
    </row>
    <row r="12" ht="21" customHeight="1" spans="1:13">
      <c r="A12" s="9"/>
      <c r="B12" s="9"/>
      <c r="C12" s="13" t="s">
        <v>373</v>
      </c>
      <c r="D12" s="41"/>
      <c r="E12" s="13" t="s">
        <v>218</v>
      </c>
      <c r="F12" s="41"/>
      <c r="G12" s="56">
        <v>-0.005</v>
      </c>
      <c r="H12" s="56">
        <v>-0.005</v>
      </c>
      <c r="I12" s="56">
        <v>-0.005</v>
      </c>
      <c r="J12" s="56">
        <v>-0.005</v>
      </c>
      <c r="K12" s="13"/>
      <c r="L12" s="13" t="s">
        <v>68</v>
      </c>
      <c r="M12" s="13" t="s">
        <v>344</v>
      </c>
    </row>
    <row r="13" ht="18.95" customHeight="1" spans="1:13">
      <c r="A13" s="9"/>
      <c r="B13" s="9"/>
      <c r="C13" s="13" t="s">
        <v>363</v>
      </c>
      <c r="D13" s="27"/>
      <c r="E13" s="13" t="s">
        <v>220</v>
      </c>
      <c r="F13" s="27"/>
      <c r="G13" s="56">
        <v>-0.004</v>
      </c>
      <c r="H13" s="14">
        <v>0</v>
      </c>
      <c r="I13" s="56">
        <v>-0.004</v>
      </c>
      <c r="J13" s="14">
        <v>0</v>
      </c>
      <c r="K13" s="13"/>
      <c r="L13" s="13" t="s">
        <v>68</v>
      </c>
      <c r="M13" s="13" t="s">
        <v>344</v>
      </c>
    </row>
    <row r="14" ht="18.95" customHeight="1" spans="1:13">
      <c r="A14" s="9"/>
      <c r="B14" s="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ht="18.95" customHeight="1" spans="1:13">
      <c r="A15" s="9"/>
      <c r="B15" s="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ht="18.95" customHeight="1" spans="1:13">
      <c r="A16" s="9"/>
      <c r="B16" s="9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ht="18.95" customHeight="1" spans="1:13">
      <c r="A17" s="9"/>
      <c r="B17" s="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ht="18.95" customHeight="1" spans="1:13">
      <c r="A18" s="9"/>
      <c r="B18" s="9"/>
      <c r="C18" s="9"/>
      <c r="D18" s="9"/>
      <c r="E18" s="9"/>
      <c r="F18" s="9"/>
      <c r="G18" s="13"/>
      <c r="H18" s="13"/>
      <c r="I18" s="9"/>
      <c r="J18" s="9"/>
      <c r="K18" s="9"/>
      <c r="L18" s="9"/>
      <c r="M18" s="9"/>
    </row>
    <row r="19" s="2" customFormat="1" ht="17.4" spans="1:13">
      <c r="A19" s="16" t="s">
        <v>374</v>
      </c>
      <c r="B19" s="17"/>
      <c r="C19" s="17"/>
      <c r="D19" s="17"/>
      <c r="E19" s="18"/>
      <c r="F19" s="19"/>
      <c r="G19" s="28"/>
      <c r="H19" s="16" t="s">
        <v>375</v>
      </c>
      <c r="I19" s="17"/>
      <c r="J19" s="17"/>
      <c r="K19" s="18"/>
      <c r="L19" s="60"/>
      <c r="M19" s="24"/>
    </row>
    <row r="20" spans="1:13">
      <c r="A20" s="57" t="s">
        <v>376</v>
      </c>
      <c r="B20" s="57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</sheetData>
  <mergeCells count="23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D4:D13"/>
    <mergeCell ref="E2:E3"/>
    <mergeCell ref="E4:E5"/>
    <mergeCell ref="E6:E7"/>
    <mergeCell ref="E8:E9"/>
    <mergeCell ref="E10:E11"/>
    <mergeCell ref="F2:F3"/>
    <mergeCell ref="F4:F1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" sqref="$A1:$XFD1048576"/>
    </sheetView>
  </sheetViews>
  <sheetFormatPr defaultColWidth="9" defaultRowHeight="15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11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8.2" spans="1:23">
      <c r="A1" s="3" t="s">
        <v>377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378</v>
      </c>
      <c r="B2" s="5" t="s">
        <v>330</v>
      </c>
      <c r="C2" s="5" t="s">
        <v>326</v>
      </c>
      <c r="D2" s="5" t="s">
        <v>327</v>
      </c>
      <c r="E2" s="5" t="s">
        <v>328</v>
      </c>
      <c r="F2" s="5" t="s">
        <v>329</v>
      </c>
      <c r="G2" s="35" t="s">
        <v>379</v>
      </c>
      <c r="H2" s="36"/>
      <c r="I2" s="50"/>
      <c r="J2" s="35" t="s">
        <v>380</v>
      </c>
      <c r="K2" s="36"/>
      <c r="L2" s="50"/>
      <c r="M2" s="35" t="s">
        <v>381</v>
      </c>
      <c r="N2" s="36"/>
      <c r="O2" s="50"/>
      <c r="P2" s="35" t="s">
        <v>382</v>
      </c>
      <c r="Q2" s="36"/>
      <c r="R2" s="50"/>
      <c r="S2" s="36" t="s">
        <v>383</v>
      </c>
      <c r="T2" s="36"/>
      <c r="U2" s="50"/>
      <c r="V2" s="30" t="s">
        <v>384</v>
      </c>
      <c r="W2" s="30" t="s">
        <v>339</v>
      </c>
    </row>
    <row r="3" s="1" customFormat="1" spans="1:23">
      <c r="A3" s="7"/>
      <c r="B3" s="37"/>
      <c r="C3" s="37"/>
      <c r="D3" s="37"/>
      <c r="E3" s="37"/>
      <c r="F3" s="37"/>
      <c r="G3" s="4" t="s">
        <v>385</v>
      </c>
      <c r="H3" s="4" t="s">
        <v>69</v>
      </c>
      <c r="I3" s="4" t="s">
        <v>330</v>
      </c>
      <c r="J3" s="4" t="s">
        <v>385</v>
      </c>
      <c r="K3" s="4" t="s">
        <v>69</v>
      </c>
      <c r="L3" s="4" t="s">
        <v>330</v>
      </c>
      <c r="M3" s="4" t="s">
        <v>385</v>
      </c>
      <c r="N3" s="4" t="s">
        <v>69</v>
      </c>
      <c r="O3" s="4" t="s">
        <v>330</v>
      </c>
      <c r="P3" s="4" t="s">
        <v>385</v>
      </c>
      <c r="Q3" s="4" t="s">
        <v>69</v>
      </c>
      <c r="R3" s="4" t="s">
        <v>330</v>
      </c>
      <c r="S3" s="4" t="s">
        <v>385</v>
      </c>
      <c r="T3" s="4" t="s">
        <v>69</v>
      </c>
      <c r="U3" s="4" t="s">
        <v>330</v>
      </c>
      <c r="V3" s="52"/>
      <c r="W3" s="52"/>
    </row>
    <row r="4" ht="53.1" customHeight="1" spans="1:23">
      <c r="A4" s="26" t="s">
        <v>386</v>
      </c>
      <c r="B4" s="38" t="s">
        <v>362</v>
      </c>
      <c r="C4" s="38" t="s">
        <v>387</v>
      </c>
      <c r="D4" s="39" t="s">
        <v>364</v>
      </c>
      <c r="E4" s="38" t="s">
        <v>388</v>
      </c>
      <c r="F4" s="38" t="s">
        <v>389</v>
      </c>
      <c r="G4" s="40" t="s">
        <v>390</v>
      </c>
      <c r="H4" s="40" t="s">
        <v>391</v>
      </c>
      <c r="I4" s="40" t="s">
        <v>392</v>
      </c>
      <c r="J4" s="40" t="s">
        <v>393</v>
      </c>
      <c r="K4" s="51" t="s">
        <v>394</v>
      </c>
      <c r="L4" s="40" t="s">
        <v>395</v>
      </c>
      <c r="M4" s="40" t="s">
        <v>396</v>
      </c>
      <c r="N4" s="51" t="s">
        <v>397</v>
      </c>
      <c r="O4" s="40" t="s">
        <v>398</v>
      </c>
      <c r="P4" s="40" t="s">
        <v>399</v>
      </c>
      <c r="Q4" s="40" t="s">
        <v>400</v>
      </c>
      <c r="R4" s="40" t="s">
        <v>401</v>
      </c>
      <c r="S4" s="51" t="s">
        <v>402</v>
      </c>
      <c r="T4" s="51" t="s">
        <v>403</v>
      </c>
      <c r="U4" s="40" t="s">
        <v>404</v>
      </c>
      <c r="V4" s="13" t="s">
        <v>94</v>
      </c>
      <c r="W4" s="13" t="s">
        <v>344</v>
      </c>
    </row>
    <row r="5" ht="15.95" customHeight="1" spans="1:23">
      <c r="A5" s="41"/>
      <c r="B5" s="42"/>
      <c r="C5" s="42"/>
      <c r="D5" s="43"/>
      <c r="E5" s="42"/>
      <c r="F5" s="42"/>
      <c r="G5" s="35" t="s">
        <v>405</v>
      </c>
      <c r="H5" s="36"/>
      <c r="I5" s="50"/>
      <c r="J5" s="35" t="s">
        <v>406</v>
      </c>
      <c r="K5" s="36"/>
      <c r="L5" s="50"/>
      <c r="M5" s="35" t="s">
        <v>407</v>
      </c>
      <c r="N5" s="36"/>
      <c r="O5" s="50"/>
      <c r="P5" s="35" t="s">
        <v>408</v>
      </c>
      <c r="Q5" s="36"/>
      <c r="R5" s="50"/>
      <c r="S5" s="36" t="s">
        <v>409</v>
      </c>
      <c r="T5" s="36"/>
      <c r="U5" s="50"/>
      <c r="V5" s="13"/>
      <c r="W5" s="13"/>
    </row>
    <row r="6" spans="1:23">
      <c r="A6" s="41"/>
      <c r="B6" s="42"/>
      <c r="C6" s="42"/>
      <c r="D6" s="43"/>
      <c r="E6" s="42"/>
      <c r="F6" s="42"/>
      <c r="G6" s="4" t="s">
        <v>385</v>
      </c>
      <c r="H6" s="4" t="s">
        <v>69</v>
      </c>
      <c r="I6" s="4" t="s">
        <v>330</v>
      </c>
      <c r="J6" s="4" t="s">
        <v>385</v>
      </c>
      <c r="K6" s="4" t="s">
        <v>69</v>
      </c>
      <c r="L6" s="4" t="s">
        <v>330</v>
      </c>
      <c r="M6" s="4" t="s">
        <v>385</v>
      </c>
      <c r="N6" s="4" t="s">
        <v>69</v>
      </c>
      <c r="O6" s="4" t="s">
        <v>330</v>
      </c>
      <c r="P6" s="4" t="s">
        <v>385</v>
      </c>
      <c r="Q6" s="4" t="s">
        <v>69</v>
      </c>
      <c r="R6" s="4" t="s">
        <v>330</v>
      </c>
      <c r="S6" s="4" t="s">
        <v>385</v>
      </c>
      <c r="T6" s="4" t="s">
        <v>69</v>
      </c>
      <c r="U6" s="4" t="s">
        <v>330</v>
      </c>
      <c r="V6" s="13"/>
      <c r="W6" s="13"/>
    </row>
    <row r="7" ht="60.95" customHeight="1" spans="1:23">
      <c r="A7" s="27"/>
      <c r="B7" s="44"/>
      <c r="C7" s="44"/>
      <c r="D7" s="45"/>
      <c r="E7" s="44"/>
      <c r="F7" s="44"/>
      <c r="G7" s="40" t="s">
        <v>410</v>
      </c>
      <c r="H7" s="40" t="s">
        <v>411</v>
      </c>
      <c r="I7" s="40" t="s">
        <v>412</v>
      </c>
      <c r="J7" s="40" t="s">
        <v>413</v>
      </c>
      <c r="K7" s="40" t="s">
        <v>414</v>
      </c>
      <c r="L7" s="40" t="s">
        <v>415</v>
      </c>
      <c r="M7" s="40" t="s">
        <v>416</v>
      </c>
      <c r="N7" s="40" t="s">
        <v>417</v>
      </c>
      <c r="O7" s="40" t="s">
        <v>418</v>
      </c>
      <c r="P7" s="40"/>
      <c r="Q7" s="40"/>
      <c r="R7" s="40"/>
      <c r="S7" s="40"/>
      <c r="T7" s="40"/>
      <c r="U7" s="40"/>
      <c r="V7" s="53" t="s">
        <v>94</v>
      </c>
      <c r="W7" s="13" t="s">
        <v>344</v>
      </c>
    </row>
    <row r="8" ht="27.95" customHeight="1" spans="1:23">
      <c r="A8" s="46" t="s">
        <v>419</v>
      </c>
      <c r="B8" s="46"/>
      <c r="C8" s="46"/>
      <c r="D8" s="46"/>
      <c r="E8" s="46"/>
      <c r="F8" s="4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39" customHeight="1" spans="1:23">
      <c r="A9" s="47"/>
      <c r="B9" s="47"/>
      <c r="C9" s="47"/>
      <c r="D9" s="47"/>
      <c r="E9" s="47"/>
      <c r="F9" s="47"/>
      <c r="G9" s="48" t="s">
        <v>420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54"/>
      <c r="V9" s="13" t="s">
        <v>421</v>
      </c>
      <c r="W9" s="13" t="s">
        <v>344</v>
      </c>
    </row>
    <row r="10" ht="30" customHeight="1" spans="1:23">
      <c r="A10" s="46" t="s">
        <v>422</v>
      </c>
      <c r="B10" s="46"/>
      <c r="C10" s="46"/>
      <c r="D10" s="46"/>
      <c r="E10" s="46"/>
      <c r="F10" s="46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ht="36" customHeight="1" spans="1:23">
      <c r="A11" s="47"/>
      <c r="B11" s="47"/>
      <c r="C11" s="47"/>
      <c r="D11" s="47"/>
      <c r="E11" s="47"/>
      <c r="F11" s="47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6" t="s">
        <v>423</v>
      </c>
      <c r="B12" s="46"/>
      <c r="C12" s="46"/>
      <c r="D12" s="46"/>
      <c r="E12" s="46"/>
      <c r="F12" s="4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7"/>
      <c r="B13" s="47"/>
      <c r="C13" s="47"/>
      <c r="D13" s="47"/>
      <c r="E13" s="47"/>
      <c r="F13" s="47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6" t="s">
        <v>424</v>
      </c>
      <c r="B14" s="46"/>
      <c r="C14" s="46"/>
      <c r="D14" s="46"/>
      <c r="E14" s="46"/>
      <c r="F14" s="4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7"/>
      <c r="B15" s="47"/>
      <c r="C15" s="47"/>
      <c r="D15" s="47"/>
      <c r="E15" s="47"/>
      <c r="F15" s="4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6" t="s">
        <v>425</v>
      </c>
      <c r="B17" s="17"/>
      <c r="C17" s="17"/>
      <c r="D17" s="17"/>
      <c r="E17" s="18"/>
      <c r="F17" s="19"/>
      <c r="G17" s="28"/>
      <c r="H17" s="34"/>
      <c r="I17" s="34"/>
      <c r="J17" s="16" t="s">
        <v>426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spans="1:23">
      <c r="A18" s="20" t="s">
        <v>427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5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U9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G5" sqref="G5"/>
    </sheetView>
  </sheetViews>
  <sheetFormatPr defaultColWidth="9" defaultRowHeight="15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8.2" spans="1:14">
      <c r="A1" s="3" t="s">
        <v>428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9" t="s">
        <v>429</v>
      </c>
      <c r="B2" s="30" t="s">
        <v>326</v>
      </c>
      <c r="C2" s="30" t="s">
        <v>327</v>
      </c>
      <c r="D2" s="30" t="s">
        <v>328</v>
      </c>
      <c r="E2" s="30" t="s">
        <v>329</v>
      </c>
      <c r="F2" s="30" t="s">
        <v>330</v>
      </c>
      <c r="G2" s="29" t="s">
        <v>430</v>
      </c>
      <c r="H2" s="29" t="s">
        <v>431</v>
      </c>
      <c r="I2" s="29" t="s">
        <v>432</v>
      </c>
      <c r="J2" s="29" t="s">
        <v>431</v>
      </c>
      <c r="K2" s="29" t="s">
        <v>433</v>
      </c>
      <c r="L2" s="29" t="s">
        <v>431</v>
      </c>
      <c r="M2" s="30" t="s">
        <v>384</v>
      </c>
      <c r="N2" s="30" t="s">
        <v>339</v>
      </c>
    </row>
    <row r="3" ht="63.95" customHeight="1" spans="1:14">
      <c r="A3" s="9"/>
      <c r="B3" s="13"/>
      <c r="C3" s="13" t="s">
        <v>364</v>
      </c>
      <c r="D3" s="31" t="s">
        <v>434</v>
      </c>
      <c r="E3" s="11" t="s">
        <v>389</v>
      </c>
      <c r="F3" s="11" t="s">
        <v>362</v>
      </c>
      <c r="G3" s="13"/>
      <c r="H3" s="11" t="s">
        <v>435</v>
      </c>
      <c r="I3" s="13"/>
      <c r="J3" s="13"/>
      <c r="K3" s="13" t="s">
        <v>68</v>
      </c>
      <c r="L3" s="13"/>
      <c r="M3" s="13" t="s">
        <v>94</v>
      </c>
      <c r="N3" s="13" t="s">
        <v>344</v>
      </c>
    </row>
    <row r="4" ht="36.95" customHeight="1" spans="1:14">
      <c r="A4" s="32" t="s">
        <v>429</v>
      </c>
      <c r="B4" s="33" t="s">
        <v>436</v>
      </c>
      <c r="C4" s="33" t="s">
        <v>385</v>
      </c>
      <c r="D4" s="33" t="s">
        <v>328</v>
      </c>
      <c r="E4" s="30" t="s">
        <v>329</v>
      </c>
      <c r="F4" s="30" t="s">
        <v>330</v>
      </c>
      <c r="G4" s="29" t="s">
        <v>430</v>
      </c>
      <c r="H4" s="29" t="s">
        <v>431</v>
      </c>
      <c r="I4" s="29" t="s">
        <v>432</v>
      </c>
      <c r="J4" s="29" t="s">
        <v>431</v>
      </c>
      <c r="K4" s="29" t="s">
        <v>433</v>
      </c>
      <c r="L4" s="29" t="s">
        <v>431</v>
      </c>
      <c r="M4" s="30" t="s">
        <v>384</v>
      </c>
      <c r="N4" s="30" t="s">
        <v>339</v>
      </c>
    </row>
    <row r="5" ht="69.95" customHeight="1" spans="1:14">
      <c r="A5" s="9"/>
      <c r="B5" s="13"/>
      <c r="C5" s="13"/>
      <c r="D5" s="31"/>
      <c r="E5" s="13"/>
      <c r="F5" s="13"/>
      <c r="G5" s="13"/>
      <c r="H5" s="11"/>
      <c r="I5" s="13"/>
      <c r="J5" s="13"/>
      <c r="K5" s="13"/>
      <c r="L5" s="13"/>
      <c r="M5" s="13"/>
      <c r="N5" s="13"/>
    </row>
    <row r="6" spans="1:14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6" t="s">
        <v>437</v>
      </c>
      <c r="B11" s="17"/>
      <c r="C11" s="17"/>
      <c r="D11" s="18"/>
      <c r="E11" s="19"/>
      <c r="F11" s="34"/>
      <c r="G11" s="28"/>
      <c r="H11" s="34"/>
      <c r="I11" s="16" t="s">
        <v>426</v>
      </c>
      <c r="J11" s="17"/>
      <c r="K11" s="17"/>
      <c r="L11" s="17"/>
      <c r="M11" s="17"/>
      <c r="N11" s="24"/>
    </row>
    <row r="12" spans="1:14">
      <c r="A12" s="20" t="s">
        <v>438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="125" zoomScaleNormal="125" workbookViewId="0">
      <selection activeCell="E4" sqref="E4"/>
    </sheetView>
  </sheetViews>
  <sheetFormatPr defaultColWidth="9" defaultRowHeight="15.6"/>
  <cols>
    <col min="1" max="1" width="8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4" customWidth="1"/>
    <col min="9" max="9" width="12.25" customWidth="1"/>
    <col min="10" max="10" width="11.5" customWidth="1"/>
  </cols>
  <sheetData>
    <row r="1" ht="28.2" spans="1:10">
      <c r="A1" s="3" t="s">
        <v>439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378</v>
      </c>
      <c r="B2" s="5" t="s">
        <v>330</v>
      </c>
      <c r="C2" s="5" t="s">
        <v>326</v>
      </c>
      <c r="D2" s="5" t="s">
        <v>327</v>
      </c>
      <c r="E2" s="5" t="s">
        <v>328</v>
      </c>
      <c r="F2" s="5" t="s">
        <v>329</v>
      </c>
      <c r="G2" s="4" t="s">
        <v>440</v>
      </c>
      <c r="H2" s="4" t="s">
        <v>441</v>
      </c>
      <c r="I2" s="4" t="s">
        <v>442</v>
      </c>
      <c r="J2" s="4" t="s">
        <v>443</v>
      </c>
      <c r="K2" s="5" t="s">
        <v>384</v>
      </c>
      <c r="L2" s="5" t="s">
        <v>339</v>
      </c>
    </row>
    <row r="3" ht="45" customHeight="1" spans="1:12">
      <c r="A3" s="9" t="s">
        <v>419</v>
      </c>
      <c r="B3" s="25" t="s">
        <v>395</v>
      </c>
      <c r="C3" s="13"/>
      <c r="D3" s="13" t="s">
        <v>364</v>
      </c>
      <c r="E3" s="12" t="s">
        <v>444</v>
      </c>
      <c r="F3" s="26">
        <v>91970</v>
      </c>
      <c r="G3" s="13" t="s">
        <v>445</v>
      </c>
      <c r="H3" s="11" t="s">
        <v>446</v>
      </c>
      <c r="I3" s="13"/>
      <c r="J3" s="13"/>
      <c r="K3" s="13" t="s">
        <v>94</v>
      </c>
      <c r="L3" s="13" t="s">
        <v>344</v>
      </c>
    </row>
    <row r="4" ht="48.95" customHeight="1" spans="1:12">
      <c r="A4" s="9" t="s">
        <v>419</v>
      </c>
      <c r="B4" s="25" t="s">
        <v>398</v>
      </c>
      <c r="C4" s="13"/>
      <c r="D4" s="13" t="s">
        <v>364</v>
      </c>
      <c r="E4" s="12" t="s">
        <v>444</v>
      </c>
      <c r="F4" s="27"/>
      <c r="G4" s="11" t="s">
        <v>447</v>
      </c>
      <c r="H4" s="13"/>
      <c r="I4" s="13" t="s">
        <v>397</v>
      </c>
      <c r="J4" s="13"/>
      <c r="K4" s="13" t="s">
        <v>94</v>
      </c>
      <c r="L4" s="13" t="s">
        <v>344</v>
      </c>
    </row>
    <row r="5" ht="39" customHeight="1" spans="1:12">
      <c r="A5" s="9" t="s">
        <v>386</v>
      </c>
      <c r="B5" s="9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ht="26.1" customHeight="1" spans="1:12">
      <c r="A6" s="9" t="s">
        <v>386</v>
      </c>
      <c r="B6" s="9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ht="26.1" customHeight="1" spans="1:12">
      <c r="A7" s="9" t="s">
        <v>386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ht="26.1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ht="26.1" customHeight="1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ht="26.1" customHeight="1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26.1" customHeight="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24.95" customHeight="1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ht="24" customHeight="1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ht="24.95" customHeight="1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="2" customFormat="1" ht="17.4" spans="1:12">
      <c r="A15" s="16" t="s">
        <v>425</v>
      </c>
      <c r="B15" s="17"/>
      <c r="C15" s="17"/>
      <c r="D15" s="17"/>
      <c r="E15" s="18"/>
      <c r="F15" s="19"/>
      <c r="G15" s="28"/>
      <c r="H15" s="16" t="s">
        <v>426</v>
      </c>
      <c r="I15" s="17"/>
      <c r="J15" s="17"/>
      <c r="K15" s="17"/>
      <c r="L15" s="24"/>
    </row>
    <row r="16" spans="1:12">
      <c r="A16" s="20" t="s">
        <v>448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</row>
  </sheetData>
  <mergeCells count="6">
    <mergeCell ref="A1:J1"/>
    <mergeCell ref="A15:E15"/>
    <mergeCell ref="F15:G15"/>
    <mergeCell ref="H15:J15"/>
    <mergeCell ref="A16:L16"/>
    <mergeCell ref="F3:F4"/>
  </mergeCells>
  <dataValidations count="1">
    <dataValidation type="list" allowBlank="1" showInputMessage="1" showErrorMessage="1" sqref="L3:L1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J5" sqref="J5"/>
    </sheetView>
  </sheetViews>
  <sheetFormatPr defaultColWidth="9" defaultRowHeight="15.6"/>
  <cols>
    <col min="1" max="1" width="7" customWidth="1"/>
    <col min="2" max="2" width="13.87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3" t="s">
        <v>449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325</v>
      </c>
      <c r="B2" s="5" t="s">
        <v>330</v>
      </c>
      <c r="C2" s="5" t="s">
        <v>385</v>
      </c>
      <c r="D2" s="5" t="s">
        <v>328</v>
      </c>
      <c r="E2" s="5" t="s">
        <v>329</v>
      </c>
      <c r="F2" s="4" t="s">
        <v>450</v>
      </c>
      <c r="G2" s="4" t="s">
        <v>356</v>
      </c>
      <c r="H2" s="6" t="s">
        <v>357</v>
      </c>
      <c r="I2" s="22" t="s">
        <v>359</v>
      </c>
    </row>
    <row r="3" s="1" customFormat="1" spans="1:9">
      <c r="A3" s="4"/>
      <c r="B3" s="7"/>
      <c r="C3" s="7"/>
      <c r="D3" s="7"/>
      <c r="E3" s="7"/>
      <c r="F3" s="4" t="s">
        <v>451</v>
      </c>
      <c r="G3" s="4" t="s">
        <v>360</v>
      </c>
      <c r="H3" s="8"/>
      <c r="I3" s="23"/>
    </row>
    <row r="4" ht="48.95" customHeight="1" spans="1:9">
      <c r="A4" s="9"/>
      <c r="B4" s="10" t="s">
        <v>404</v>
      </c>
      <c r="C4" s="11" t="s">
        <v>452</v>
      </c>
      <c r="D4" s="12" t="s">
        <v>453</v>
      </c>
      <c r="E4" s="13" t="s">
        <v>389</v>
      </c>
      <c r="F4" s="14" t="s">
        <v>454</v>
      </c>
      <c r="G4" s="13"/>
      <c r="H4" s="13"/>
      <c r="I4" s="13" t="s">
        <v>344</v>
      </c>
    </row>
    <row r="5" ht="33.95" customHeight="1" spans="1:9">
      <c r="A5" s="9"/>
      <c r="B5" s="15" t="s">
        <v>415</v>
      </c>
      <c r="C5" s="11" t="s">
        <v>455</v>
      </c>
      <c r="D5" s="13" t="s">
        <v>456</v>
      </c>
      <c r="E5" s="13" t="s">
        <v>389</v>
      </c>
      <c r="F5" s="13" t="s">
        <v>457</v>
      </c>
      <c r="G5" s="13"/>
      <c r="H5" s="13"/>
      <c r="I5" s="13" t="s">
        <v>344</v>
      </c>
    </row>
    <row r="6" ht="24.95" customHeight="1" spans="1:12">
      <c r="A6" s="9"/>
      <c r="B6" s="9"/>
      <c r="C6" s="13"/>
      <c r="D6" s="13"/>
      <c r="E6" s="13"/>
      <c r="F6" s="13"/>
      <c r="G6" s="13"/>
      <c r="H6" s="13"/>
      <c r="I6" s="13"/>
      <c r="L6" t="s">
        <v>458</v>
      </c>
    </row>
    <row r="7" ht="24" customHeight="1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4" spans="1:9">
      <c r="A11" s="16" t="s">
        <v>425</v>
      </c>
      <c r="B11" s="17"/>
      <c r="C11" s="17"/>
      <c r="D11" s="18"/>
      <c r="E11" s="19"/>
      <c r="F11" s="16" t="s">
        <v>426</v>
      </c>
      <c r="G11" s="17"/>
      <c r="H11" s="18"/>
      <c r="I11" s="24"/>
    </row>
    <row r="12" spans="1:9">
      <c r="A12" s="20" t="s">
        <v>459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61" t="s">
        <v>36</v>
      </c>
      <c r="C2" s="362"/>
      <c r="D2" s="362"/>
      <c r="E2" s="362"/>
      <c r="F2" s="362"/>
      <c r="G2" s="362"/>
      <c r="H2" s="362"/>
      <c r="I2" s="376"/>
    </row>
    <row r="3" ht="27.95" customHeight="1" spans="2:9">
      <c r="B3" s="363"/>
      <c r="C3" s="364"/>
      <c r="D3" s="365" t="s">
        <v>37</v>
      </c>
      <c r="E3" s="366"/>
      <c r="F3" s="367" t="s">
        <v>38</v>
      </c>
      <c r="G3" s="368"/>
      <c r="H3" s="365" t="s">
        <v>39</v>
      </c>
      <c r="I3" s="377"/>
    </row>
    <row r="4" ht="27.95" customHeight="1" spans="2:9">
      <c r="B4" s="363" t="s">
        <v>40</v>
      </c>
      <c r="C4" s="364" t="s">
        <v>41</v>
      </c>
      <c r="D4" s="364" t="s">
        <v>42</v>
      </c>
      <c r="E4" s="364" t="s">
        <v>43</v>
      </c>
      <c r="F4" s="369" t="s">
        <v>42</v>
      </c>
      <c r="G4" s="369" t="s">
        <v>43</v>
      </c>
      <c r="H4" s="364" t="s">
        <v>42</v>
      </c>
      <c r="I4" s="378" t="s">
        <v>43</v>
      </c>
    </row>
    <row r="5" ht="27.95" customHeight="1" spans="2:9">
      <c r="B5" s="370" t="s">
        <v>44</v>
      </c>
      <c r="C5" s="9">
        <v>13</v>
      </c>
      <c r="D5" s="9">
        <v>0</v>
      </c>
      <c r="E5" s="9">
        <v>1</v>
      </c>
      <c r="F5" s="371">
        <v>0</v>
      </c>
      <c r="G5" s="371">
        <v>1</v>
      </c>
      <c r="H5" s="9">
        <v>1</v>
      </c>
      <c r="I5" s="379">
        <v>2</v>
      </c>
    </row>
    <row r="6" ht="27.95" customHeight="1" spans="2:9">
      <c r="B6" s="370" t="s">
        <v>45</v>
      </c>
      <c r="C6" s="9">
        <v>20</v>
      </c>
      <c r="D6" s="9">
        <v>0</v>
      </c>
      <c r="E6" s="9">
        <v>1</v>
      </c>
      <c r="F6" s="371">
        <v>1</v>
      </c>
      <c r="G6" s="371">
        <v>2</v>
      </c>
      <c r="H6" s="9">
        <v>2</v>
      </c>
      <c r="I6" s="379">
        <v>3</v>
      </c>
    </row>
    <row r="7" ht="27.95" customHeight="1" spans="2:9">
      <c r="B7" s="370" t="s">
        <v>46</v>
      </c>
      <c r="C7" s="9">
        <v>32</v>
      </c>
      <c r="D7" s="9">
        <v>0</v>
      </c>
      <c r="E7" s="9">
        <v>1</v>
      </c>
      <c r="F7" s="371">
        <v>2</v>
      </c>
      <c r="G7" s="371">
        <v>3</v>
      </c>
      <c r="H7" s="9">
        <v>3</v>
      </c>
      <c r="I7" s="379">
        <v>4</v>
      </c>
    </row>
    <row r="8" ht="27.95" customHeight="1" spans="2:9">
      <c r="B8" s="370" t="s">
        <v>47</v>
      </c>
      <c r="C8" s="9">
        <v>50</v>
      </c>
      <c r="D8" s="9">
        <v>1</v>
      </c>
      <c r="E8" s="9">
        <v>2</v>
      </c>
      <c r="F8" s="371">
        <v>3</v>
      </c>
      <c r="G8" s="371">
        <v>4</v>
      </c>
      <c r="H8" s="9">
        <v>5</v>
      </c>
      <c r="I8" s="379">
        <v>6</v>
      </c>
    </row>
    <row r="9" ht="27.95" customHeight="1" spans="2:9">
      <c r="B9" s="370" t="s">
        <v>48</v>
      </c>
      <c r="C9" s="9">
        <v>80</v>
      </c>
      <c r="D9" s="9">
        <v>2</v>
      </c>
      <c r="E9" s="9">
        <v>3</v>
      </c>
      <c r="F9" s="371">
        <v>5</v>
      </c>
      <c r="G9" s="371">
        <v>6</v>
      </c>
      <c r="H9" s="9">
        <v>7</v>
      </c>
      <c r="I9" s="379">
        <v>8</v>
      </c>
    </row>
    <row r="10" ht="27.95" customHeight="1" spans="2:9">
      <c r="B10" s="370" t="s">
        <v>49</v>
      </c>
      <c r="C10" s="9">
        <v>125</v>
      </c>
      <c r="D10" s="9">
        <v>3</v>
      </c>
      <c r="E10" s="9">
        <v>4</v>
      </c>
      <c r="F10" s="371">
        <v>7</v>
      </c>
      <c r="G10" s="371">
        <v>8</v>
      </c>
      <c r="H10" s="9">
        <v>10</v>
      </c>
      <c r="I10" s="379">
        <v>11</v>
      </c>
    </row>
    <row r="11" ht="27.95" customHeight="1" spans="2:9">
      <c r="B11" s="370" t="s">
        <v>50</v>
      </c>
      <c r="C11" s="9">
        <v>200</v>
      </c>
      <c r="D11" s="9">
        <v>5</v>
      </c>
      <c r="E11" s="9">
        <v>6</v>
      </c>
      <c r="F11" s="371">
        <v>10</v>
      </c>
      <c r="G11" s="371">
        <v>11</v>
      </c>
      <c r="H11" s="9">
        <v>14</v>
      </c>
      <c r="I11" s="379">
        <v>15</v>
      </c>
    </row>
    <row r="12" ht="27.95" customHeight="1" spans="2:9">
      <c r="B12" s="372" t="s">
        <v>51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52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" sqref="A2:C8"/>
    </sheetView>
  </sheetViews>
  <sheetFormatPr defaultColWidth="10.375" defaultRowHeight="16.5" customHeight="1"/>
  <cols>
    <col min="1" max="9" width="10.375" style="189"/>
    <col min="10" max="10" width="8.875" style="189" customWidth="1"/>
    <col min="11" max="11" width="12" style="189" customWidth="1"/>
    <col min="12" max="16384" width="10.375" style="189"/>
  </cols>
  <sheetData>
    <row r="1" ht="21.15" spans="1:11">
      <c r="A1" s="299" t="s">
        <v>53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6.35" spans="1:11">
      <c r="A2" s="191" t="s">
        <v>54</v>
      </c>
      <c r="B2" s="192" t="s">
        <v>55</v>
      </c>
      <c r="C2" s="192"/>
      <c r="D2" s="193" t="s">
        <v>56</v>
      </c>
      <c r="E2" s="193"/>
      <c r="F2" s="192" t="s">
        <v>57</v>
      </c>
      <c r="G2" s="192"/>
      <c r="H2" s="194" t="s">
        <v>58</v>
      </c>
      <c r="I2" s="268" t="s">
        <v>59</v>
      </c>
      <c r="J2" s="268"/>
      <c r="K2" s="269"/>
    </row>
    <row r="3" ht="15.6" spans="1:11">
      <c r="A3" s="195" t="s">
        <v>60</v>
      </c>
      <c r="B3" s="196"/>
      <c r="C3" s="197"/>
      <c r="D3" s="198" t="s">
        <v>61</v>
      </c>
      <c r="E3" s="199"/>
      <c r="F3" s="199"/>
      <c r="G3" s="200"/>
      <c r="H3" s="198" t="s">
        <v>62</v>
      </c>
      <c r="I3" s="199"/>
      <c r="J3" s="199"/>
      <c r="K3" s="200"/>
    </row>
    <row r="4" ht="15.6" spans="1:11">
      <c r="A4" s="201" t="s">
        <v>63</v>
      </c>
      <c r="B4" s="116" t="s">
        <v>64</v>
      </c>
      <c r="C4" s="117"/>
      <c r="D4" s="201" t="s">
        <v>65</v>
      </c>
      <c r="E4" s="202"/>
      <c r="F4" s="203">
        <v>44747</v>
      </c>
      <c r="G4" s="204"/>
      <c r="H4" s="201" t="s">
        <v>66</v>
      </c>
      <c r="I4" s="202"/>
      <c r="J4" s="116" t="s">
        <v>67</v>
      </c>
      <c r="K4" s="117" t="s">
        <v>68</v>
      </c>
    </row>
    <row r="5" ht="15.6" spans="1:11">
      <c r="A5" s="205" t="s">
        <v>69</v>
      </c>
      <c r="B5" s="116" t="s">
        <v>70</v>
      </c>
      <c r="C5" s="117"/>
      <c r="D5" s="201" t="s">
        <v>71</v>
      </c>
      <c r="E5" s="202"/>
      <c r="F5" s="203">
        <v>44626</v>
      </c>
      <c r="G5" s="204"/>
      <c r="H5" s="201" t="s">
        <v>72</v>
      </c>
      <c r="I5" s="202"/>
      <c r="J5" s="116" t="s">
        <v>67</v>
      </c>
      <c r="K5" s="117" t="s">
        <v>68</v>
      </c>
    </row>
    <row r="6" ht="15.6" spans="1:11">
      <c r="A6" s="201" t="s">
        <v>73</v>
      </c>
      <c r="B6" s="208">
        <v>4</v>
      </c>
      <c r="C6" s="209">
        <v>6</v>
      </c>
      <c r="D6" s="205" t="s">
        <v>74</v>
      </c>
      <c r="E6" s="230"/>
      <c r="F6" s="203">
        <v>44732</v>
      </c>
      <c r="G6" s="204"/>
      <c r="H6" s="201" t="s">
        <v>75</v>
      </c>
      <c r="I6" s="202"/>
      <c r="J6" s="116" t="s">
        <v>67</v>
      </c>
      <c r="K6" s="117" t="s">
        <v>68</v>
      </c>
    </row>
    <row r="7" ht="15.6" spans="1:11">
      <c r="A7" s="201" t="s">
        <v>76</v>
      </c>
      <c r="B7" s="211">
        <v>9500</v>
      </c>
      <c r="C7" s="212"/>
      <c r="D7" s="205" t="s">
        <v>77</v>
      </c>
      <c r="E7" s="229"/>
      <c r="F7" s="203">
        <v>44737</v>
      </c>
      <c r="G7" s="204"/>
      <c r="H7" s="201" t="s">
        <v>78</v>
      </c>
      <c r="I7" s="202"/>
      <c r="J7" s="116" t="s">
        <v>67</v>
      </c>
      <c r="K7" s="117" t="s">
        <v>68</v>
      </c>
    </row>
    <row r="8" ht="16.35" spans="1:11">
      <c r="A8" s="214"/>
      <c r="B8" s="215"/>
      <c r="C8" s="216"/>
      <c r="D8" s="217" t="s">
        <v>79</v>
      </c>
      <c r="E8" s="218"/>
      <c r="F8" s="219">
        <v>44743</v>
      </c>
      <c r="G8" s="220"/>
      <c r="H8" s="217" t="s">
        <v>80</v>
      </c>
      <c r="I8" s="218"/>
      <c r="J8" s="238" t="s">
        <v>67</v>
      </c>
      <c r="K8" s="271" t="s">
        <v>68</v>
      </c>
    </row>
    <row r="9" ht="16.35" spans="1:11">
      <c r="A9" s="300" t="s">
        <v>81</v>
      </c>
      <c r="B9" s="301"/>
      <c r="C9" s="301"/>
      <c r="D9" s="301"/>
      <c r="E9" s="301"/>
      <c r="F9" s="301"/>
      <c r="G9" s="301"/>
      <c r="H9" s="301"/>
      <c r="I9" s="301"/>
      <c r="J9" s="301"/>
      <c r="K9" s="343"/>
    </row>
    <row r="10" ht="16.35" spans="1:11">
      <c r="A10" s="302" t="s">
        <v>82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44"/>
    </row>
    <row r="11" ht="15.6" spans="1:11">
      <c r="A11" s="304" t="s">
        <v>83</v>
      </c>
      <c r="B11" s="305" t="s">
        <v>84</v>
      </c>
      <c r="C11" s="306" t="s">
        <v>85</v>
      </c>
      <c r="D11" s="307"/>
      <c r="E11" s="308" t="s">
        <v>86</v>
      </c>
      <c r="F11" s="305" t="s">
        <v>84</v>
      </c>
      <c r="G11" s="306" t="s">
        <v>85</v>
      </c>
      <c r="H11" s="306" t="s">
        <v>87</v>
      </c>
      <c r="I11" s="308" t="s">
        <v>88</v>
      </c>
      <c r="J11" s="305" t="s">
        <v>84</v>
      </c>
      <c r="K11" s="345" t="s">
        <v>85</v>
      </c>
    </row>
    <row r="12" ht="15.6" spans="1:11">
      <c r="A12" s="205" t="s">
        <v>89</v>
      </c>
      <c r="B12" s="228" t="s">
        <v>84</v>
      </c>
      <c r="C12" s="116" t="s">
        <v>85</v>
      </c>
      <c r="D12" s="229"/>
      <c r="E12" s="230" t="s">
        <v>90</v>
      </c>
      <c r="F12" s="228" t="s">
        <v>84</v>
      </c>
      <c r="G12" s="116" t="s">
        <v>85</v>
      </c>
      <c r="H12" s="116" t="s">
        <v>87</v>
      </c>
      <c r="I12" s="230" t="s">
        <v>91</v>
      </c>
      <c r="J12" s="228" t="s">
        <v>84</v>
      </c>
      <c r="K12" s="117" t="s">
        <v>85</v>
      </c>
    </row>
    <row r="13" ht="15.6" spans="1:11">
      <c r="A13" s="205" t="s">
        <v>92</v>
      </c>
      <c r="B13" s="228" t="s">
        <v>84</v>
      </c>
      <c r="C13" s="116" t="s">
        <v>85</v>
      </c>
      <c r="D13" s="229"/>
      <c r="E13" s="230" t="s">
        <v>93</v>
      </c>
      <c r="F13" s="116" t="s">
        <v>94</v>
      </c>
      <c r="G13" s="116" t="s">
        <v>95</v>
      </c>
      <c r="H13" s="116" t="s">
        <v>87</v>
      </c>
      <c r="I13" s="230" t="s">
        <v>96</v>
      </c>
      <c r="J13" s="228" t="s">
        <v>84</v>
      </c>
      <c r="K13" s="117" t="s">
        <v>85</v>
      </c>
    </row>
    <row r="14" ht="16.35" spans="1:11">
      <c r="A14" s="217" t="s">
        <v>97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73"/>
    </row>
    <row r="15" ht="16.35" spans="1:11">
      <c r="A15" s="302" t="s">
        <v>98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44"/>
    </row>
    <row r="16" ht="15.6" spans="1:11">
      <c r="A16" s="309" t="s">
        <v>99</v>
      </c>
      <c r="B16" s="306" t="s">
        <v>94</v>
      </c>
      <c r="C16" s="306" t="s">
        <v>95</v>
      </c>
      <c r="D16" s="310"/>
      <c r="E16" s="311" t="s">
        <v>100</v>
      </c>
      <c r="F16" s="306" t="s">
        <v>94</v>
      </c>
      <c r="G16" s="306" t="s">
        <v>95</v>
      </c>
      <c r="H16" s="312"/>
      <c r="I16" s="311" t="s">
        <v>101</v>
      </c>
      <c r="J16" s="306" t="s">
        <v>94</v>
      </c>
      <c r="K16" s="345" t="s">
        <v>95</v>
      </c>
    </row>
    <row r="17" customHeight="1" spans="1:22">
      <c r="A17" s="210" t="s">
        <v>102</v>
      </c>
      <c r="B17" s="116" t="s">
        <v>94</v>
      </c>
      <c r="C17" s="116" t="s">
        <v>95</v>
      </c>
      <c r="D17" s="206"/>
      <c r="E17" s="244" t="s">
        <v>103</v>
      </c>
      <c r="F17" s="116" t="s">
        <v>94</v>
      </c>
      <c r="G17" s="116" t="s">
        <v>95</v>
      </c>
      <c r="H17" s="313"/>
      <c r="I17" s="244" t="s">
        <v>104</v>
      </c>
      <c r="J17" s="116" t="s">
        <v>94</v>
      </c>
      <c r="K17" s="117" t="s">
        <v>95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4" t="s">
        <v>105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47"/>
    </row>
    <row r="19" s="298" customFormat="1" ht="18" customHeight="1" spans="1:11">
      <c r="A19" s="302" t="s">
        <v>106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44"/>
    </row>
    <row r="20" customHeight="1" spans="1:11">
      <c r="A20" s="316" t="s">
        <v>107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48"/>
    </row>
    <row r="21" ht="21.75" customHeight="1" spans="1:11">
      <c r="A21" s="318" t="s">
        <v>108</v>
      </c>
      <c r="B21" s="244" t="s">
        <v>109</v>
      </c>
      <c r="C21" s="244" t="s">
        <v>110</v>
      </c>
      <c r="D21" s="244" t="s">
        <v>111</v>
      </c>
      <c r="E21" s="244" t="s">
        <v>112</v>
      </c>
      <c r="F21" s="244" t="s">
        <v>113</v>
      </c>
      <c r="G21" s="244" t="s">
        <v>114</v>
      </c>
      <c r="H21" s="244" t="s">
        <v>115</v>
      </c>
      <c r="I21" s="244" t="s">
        <v>116</v>
      </c>
      <c r="J21" s="244" t="s">
        <v>117</v>
      </c>
      <c r="K21" s="281" t="s">
        <v>118</v>
      </c>
    </row>
    <row r="22" customHeight="1" spans="1:11">
      <c r="A22" s="213"/>
      <c r="B22" s="319"/>
      <c r="C22" s="319"/>
      <c r="D22" s="319"/>
      <c r="E22" s="319"/>
      <c r="F22" s="319"/>
      <c r="G22" s="319"/>
      <c r="H22" s="319"/>
      <c r="I22" s="319"/>
      <c r="J22" s="319"/>
      <c r="K22" s="349" t="s">
        <v>119</v>
      </c>
    </row>
    <row r="23" customHeight="1" spans="1:11">
      <c r="A23" s="213"/>
      <c r="B23" s="319"/>
      <c r="C23" s="319"/>
      <c r="D23" s="319"/>
      <c r="E23" s="319"/>
      <c r="F23" s="319"/>
      <c r="G23" s="319"/>
      <c r="H23" s="319"/>
      <c r="I23" s="319"/>
      <c r="J23" s="319"/>
      <c r="K23" s="350"/>
    </row>
    <row r="24" ht="18" customHeight="1" spans="1:11">
      <c r="A24" s="320" t="s">
        <v>120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51"/>
    </row>
    <row r="25" ht="18.75" customHeight="1" spans="1:11">
      <c r="A25" s="322" t="s">
        <v>121</v>
      </c>
      <c r="B25" s="323"/>
      <c r="C25" s="323"/>
      <c r="D25" s="323"/>
      <c r="E25" s="323"/>
      <c r="F25" s="323"/>
      <c r="G25" s="323"/>
      <c r="H25" s="323"/>
      <c r="I25" s="323"/>
      <c r="J25" s="323"/>
      <c r="K25" s="352"/>
    </row>
    <row r="26" ht="18.75" customHeight="1" spans="1:11">
      <c r="A26" s="324"/>
      <c r="B26" s="325"/>
      <c r="C26" s="325"/>
      <c r="D26" s="325"/>
      <c r="E26" s="325"/>
      <c r="F26" s="325"/>
      <c r="G26" s="325"/>
      <c r="H26" s="325"/>
      <c r="I26" s="325"/>
      <c r="J26" s="325"/>
      <c r="K26" s="353"/>
    </row>
    <row r="27" ht="18" customHeight="1" spans="1:11">
      <c r="A27" s="320" t="s">
        <v>122</v>
      </c>
      <c r="B27" s="321"/>
      <c r="C27" s="321"/>
      <c r="D27" s="321"/>
      <c r="E27" s="321"/>
      <c r="F27" s="321"/>
      <c r="G27" s="321"/>
      <c r="H27" s="321"/>
      <c r="I27" s="321"/>
      <c r="J27" s="321"/>
      <c r="K27" s="351"/>
    </row>
    <row r="28" ht="15.6" spans="1:11">
      <c r="A28" s="326" t="s">
        <v>123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54"/>
    </row>
    <row r="29" ht="16.35" spans="1:11">
      <c r="A29" s="124" t="s">
        <v>124</v>
      </c>
      <c r="B29" s="126"/>
      <c r="C29" s="116" t="s">
        <v>67</v>
      </c>
      <c r="D29" s="116" t="s">
        <v>68</v>
      </c>
      <c r="E29" s="328" t="s">
        <v>125</v>
      </c>
      <c r="F29" s="329"/>
      <c r="G29" s="329"/>
      <c r="H29" s="329"/>
      <c r="I29" s="329"/>
      <c r="J29" s="329"/>
      <c r="K29" s="355"/>
    </row>
    <row r="30" ht="16.35" spans="1:11">
      <c r="A30" s="330" t="s">
        <v>126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30"/>
    </row>
    <row r="31" ht="15.6" spans="1:11">
      <c r="A31" s="331" t="s">
        <v>127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56"/>
    </row>
    <row r="32" ht="15.6" spans="1:11">
      <c r="A32" s="251" t="s">
        <v>128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84"/>
    </row>
    <row r="33" ht="15.6" spans="1:11">
      <c r="A33" s="251" t="s">
        <v>129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84"/>
    </row>
    <row r="34" ht="15.6" spans="1:11">
      <c r="A34" s="251" t="s">
        <v>130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84"/>
    </row>
    <row r="35" ht="15.6" spans="1:11">
      <c r="A35" s="251" t="s">
        <v>131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84"/>
    </row>
    <row r="36" ht="15.6" spans="1:11">
      <c r="A36" s="251" t="s">
        <v>132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84"/>
    </row>
    <row r="37" ht="15.6" spans="1:11">
      <c r="A37" s="251" t="s">
        <v>133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84"/>
    </row>
    <row r="38" ht="15.6" spans="1:11">
      <c r="A38" s="251" t="s">
        <v>134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84"/>
    </row>
    <row r="39" ht="15.6" spans="1:11">
      <c r="A39" s="251" t="s">
        <v>135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84"/>
    </row>
    <row r="40" ht="15.6" spans="1:11">
      <c r="A40" s="251" t="s">
        <v>136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84"/>
    </row>
    <row r="41" ht="15.6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4"/>
    </row>
    <row r="42" ht="15.6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4"/>
    </row>
    <row r="43" ht="16.35" spans="1:11">
      <c r="A43" s="246" t="s">
        <v>137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2"/>
    </row>
    <row r="44" ht="16.35" spans="1:11">
      <c r="A44" s="302" t="s">
        <v>138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44"/>
    </row>
    <row r="45" ht="15.6" spans="1:11">
      <c r="A45" s="309" t="s">
        <v>139</v>
      </c>
      <c r="B45" s="306" t="s">
        <v>94</v>
      </c>
      <c r="C45" s="306" t="s">
        <v>95</v>
      </c>
      <c r="D45" s="306" t="s">
        <v>87</v>
      </c>
      <c r="E45" s="311" t="s">
        <v>140</v>
      </c>
      <c r="F45" s="306" t="s">
        <v>94</v>
      </c>
      <c r="G45" s="306" t="s">
        <v>95</v>
      </c>
      <c r="H45" s="306" t="s">
        <v>87</v>
      </c>
      <c r="I45" s="311" t="s">
        <v>141</v>
      </c>
      <c r="J45" s="306" t="s">
        <v>94</v>
      </c>
      <c r="K45" s="345" t="s">
        <v>95</v>
      </c>
    </row>
    <row r="46" ht="15.6" spans="1:11">
      <c r="A46" s="210" t="s">
        <v>86</v>
      </c>
      <c r="B46" s="116" t="s">
        <v>94</v>
      </c>
      <c r="C46" s="116" t="s">
        <v>95</v>
      </c>
      <c r="D46" s="116" t="s">
        <v>87</v>
      </c>
      <c r="E46" s="244" t="s">
        <v>93</v>
      </c>
      <c r="F46" s="116" t="s">
        <v>94</v>
      </c>
      <c r="G46" s="116" t="s">
        <v>95</v>
      </c>
      <c r="H46" s="116" t="s">
        <v>87</v>
      </c>
      <c r="I46" s="244" t="s">
        <v>104</v>
      </c>
      <c r="J46" s="116" t="s">
        <v>94</v>
      </c>
      <c r="K46" s="117" t="s">
        <v>95</v>
      </c>
    </row>
    <row r="47" ht="16.35" spans="1:11">
      <c r="A47" s="217" t="s">
        <v>142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73"/>
    </row>
    <row r="48" ht="16.35" spans="1:11">
      <c r="A48" s="330" t="s">
        <v>143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6.3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56"/>
    </row>
    <row r="50" ht="16.35" spans="1:11">
      <c r="A50" s="333" t="s">
        <v>144</v>
      </c>
      <c r="B50" s="334" t="s">
        <v>145</v>
      </c>
      <c r="C50" s="334"/>
      <c r="D50" s="335" t="s">
        <v>146</v>
      </c>
      <c r="E50" s="336" t="s">
        <v>147</v>
      </c>
      <c r="F50" s="337" t="s">
        <v>148</v>
      </c>
      <c r="G50" s="338">
        <v>44636</v>
      </c>
      <c r="H50" s="339" t="s">
        <v>149</v>
      </c>
      <c r="I50" s="357"/>
      <c r="J50" s="358" t="s">
        <v>150</v>
      </c>
      <c r="K50" s="359"/>
    </row>
    <row r="51" ht="16.35" spans="1:11">
      <c r="A51" s="330" t="s">
        <v>151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6.35" spans="1:11">
      <c r="A52" s="340"/>
      <c r="B52" s="341"/>
      <c r="C52" s="341"/>
      <c r="D52" s="341"/>
      <c r="E52" s="341"/>
      <c r="F52" s="341"/>
      <c r="G52" s="341"/>
      <c r="H52" s="341"/>
      <c r="I52" s="341"/>
      <c r="J52" s="341"/>
      <c r="K52" s="360"/>
    </row>
    <row r="53" ht="16.35" spans="1:11">
      <c r="A53" s="333" t="s">
        <v>144</v>
      </c>
      <c r="B53" s="334" t="s">
        <v>145</v>
      </c>
      <c r="C53" s="334"/>
      <c r="D53" s="335" t="s">
        <v>146</v>
      </c>
      <c r="E53" s="342"/>
      <c r="F53" s="337" t="s">
        <v>152</v>
      </c>
      <c r="G53" s="338"/>
      <c r="H53" s="339" t="s">
        <v>149</v>
      </c>
      <c r="I53" s="357"/>
      <c r="J53" s="358"/>
      <c r="K53" s="359"/>
    </row>
  </sheetData>
  <mergeCells count="6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4:K24"/>
    <mergeCell ref="A25:K25"/>
    <mergeCell ref="A26:K26"/>
    <mergeCell ref="A27:K27"/>
    <mergeCell ref="A28:K28"/>
    <mergeCell ref="A29:B29"/>
    <mergeCell ref="E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175260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594360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175260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594360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175260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213360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175260</xdr:rowOff>
                  </from>
                  <to>
                    <xdr:col>6</xdr:col>
                    <xdr:colOff>594360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594360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175260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175260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578485</xdr:colOff>
                    <xdr:row>11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578485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594360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594360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578485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594360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578485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175260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594360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594360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594360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213360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594360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213360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632460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632460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632460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213360</xdr:colOff>
                    <xdr:row>2</xdr:row>
                    <xdr:rowOff>175260</xdr:rowOff>
                  </from>
                  <to>
                    <xdr:col>9</xdr:col>
                    <xdr:colOff>609600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136525</xdr:rowOff>
                  </from>
                  <to>
                    <xdr:col>10</xdr:col>
                    <xdr:colOff>578485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594360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213360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213360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213360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175260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175260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213360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594360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578485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594360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594360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594360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594360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632460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175260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175260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594360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213360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578485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213360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578485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578485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578485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578485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136525</xdr:rowOff>
                  </from>
                  <to>
                    <xdr:col>10</xdr:col>
                    <xdr:colOff>594360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175260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578485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578485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578485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198120</xdr:colOff>
                    <xdr:row>28</xdr:row>
                    <xdr:rowOff>0</xdr:rowOff>
                  </from>
                  <to>
                    <xdr:col>2</xdr:col>
                    <xdr:colOff>594360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198120</xdr:colOff>
                    <xdr:row>28</xdr:row>
                    <xdr:rowOff>0</xdr:rowOff>
                  </from>
                  <to>
                    <xdr:col>3</xdr:col>
                    <xdr:colOff>594360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workbookViewId="0">
      <selection activeCell="L12" sqref="L12"/>
    </sheetView>
  </sheetViews>
  <sheetFormatPr defaultColWidth="9" defaultRowHeight="26.1" customHeight="1"/>
  <cols>
    <col min="1" max="1" width="17.125" style="69" customWidth="1"/>
    <col min="2" max="8" width="9.37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15.95" customHeight="1" spans="1:15">
      <c r="A1" s="70" t="s">
        <v>153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15.95" customHeight="1" spans="1:15">
      <c r="A2" s="72" t="s">
        <v>63</v>
      </c>
      <c r="B2" s="73" t="s">
        <v>64</v>
      </c>
      <c r="C2" s="73"/>
      <c r="D2" s="74" t="s">
        <v>69</v>
      </c>
      <c r="E2" s="73" t="s">
        <v>70</v>
      </c>
      <c r="F2" s="73"/>
      <c r="G2" s="73"/>
      <c r="H2" s="73"/>
      <c r="I2" s="92"/>
      <c r="J2" s="93" t="s">
        <v>58</v>
      </c>
      <c r="K2" s="73" t="s">
        <v>154</v>
      </c>
      <c r="L2" s="73"/>
      <c r="M2" s="73"/>
      <c r="N2" s="73"/>
      <c r="O2" s="94"/>
    </row>
    <row r="3" ht="15.95" customHeight="1" spans="1:15">
      <c r="A3" s="75" t="s">
        <v>155</v>
      </c>
      <c r="B3" s="76" t="s">
        <v>156</v>
      </c>
      <c r="C3" s="76"/>
      <c r="D3" s="76"/>
      <c r="E3" s="76"/>
      <c r="F3" s="76"/>
      <c r="G3" s="76"/>
      <c r="H3" s="76"/>
      <c r="I3" s="95"/>
      <c r="J3" s="96" t="s">
        <v>157</v>
      </c>
      <c r="K3" s="96"/>
      <c r="L3" s="96"/>
      <c r="M3" s="96"/>
      <c r="N3" s="96"/>
      <c r="O3" s="97"/>
    </row>
    <row r="4" ht="15.95" customHeight="1" spans="1:15">
      <c r="A4" s="75"/>
      <c r="B4" s="77" t="s">
        <v>111</v>
      </c>
      <c r="C4" s="77" t="s">
        <v>112</v>
      </c>
      <c r="D4" s="77" t="s">
        <v>113</v>
      </c>
      <c r="E4" s="77" t="s">
        <v>114</v>
      </c>
      <c r="F4" s="77" t="s">
        <v>115</v>
      </c>
      <c r="G4" s="77" t="s">
        <v>116</v>
      </c>
      <c r="H4" s="78" t="s">
        <v>158</v>
      </c>
      <c r="I4" s="95"/>
      <c r="J4" s="99" t="s">
        <v>113</v>
      </c>
      <c r="K4" s="99" t="s">
        <v>113</v>
      </c>
      <c r="L4" s="295"/>
      <c r="M4" s="295"/>
      <c r="N4" s="295"/>
      <c r="O4" s="296"/>
    </row>
    <row r="5" ht="15.95" customHeight="1" spans="1:15">
      <c r="A5" s="75"/>
      <c r="B5" s="79" t="s">
        <v>159</v>
      </c>
      <c r="C5" s="79" t="s">
        <v>160</v>
      </c>
      <c r="D5" s="79" t="s">
        <v>161</v>
      </c>
      <c r="E5" s="79" t="s">
        <v>162</v>
      </c>
      <c r="F5" s="79" t="s">
        <v>163</v>
      </c>
      <c r="G5" s="79" t="s">
        <v>164</v>
      </c>
      <c r="H5" s="79" t="s">
        <v>165</v>
      </c>
      <c r="I5" s="95"/>
      <c r="J5" s="99" t="s">
        <v>166</v>
      </c>
      <c r="K5" s="99" t="s">
        <v>167</v>
      </c>
      <c r="L5" s="98"/>
      <c r="M5" s="98"/>
      <c r="N5" s="98"/>
      <c r="O5" s="297"/>
    </row>
    <row r="6" ht="15.95" customHeight="1" spans="1:15">
      <c r="A6" s="80" t="s">
        <v>168</v>
      </c>
      <c r="B6" s="81">
        <f>C6-1</f>
        <v>73</v>
      </c>
      <c r="C6" s="81">
        <f>D6-2</f>
        <v>74</v>
      </c>
      <c r="D6" s="292">
        <v>76</v>
      </c>
      <c r="E6" s="81">
        <f t="shared" ref="E6:F8" si="0">D6+2</f>
        <v>78</v>
      </c>
      <c r="F6" s="81">
        <f t="shared" si="0"/>
        <v>80</v>
      </c>
      <c r="G6" s="81">
        <f t="shared" ref="G6:H8" si="1">F6+1</f>
        <v>81</v>
      </c>
      <c r="H6" s="81">
        <f t="shared" si="1"/>
        <v>82</v>
      </c>
      <c r="I6" s="95"/>
      <c r="J6" s="99" t="s">
        <v>169</v>
      </c>
      <c r="K6" s="99"/>
      <c r="L6" s="99"/>
      <c r="M6" s="99"/>
      <c r="N6" s="99"/>
      <c r="O6" s="100"/>
    </row>
    <row r="7" ht="15.95" customHeight="1" spans="1:15">
      <c r="A7" s="80" t="s">
        <v>170</v>
      </c>
      <c r="B7" s="81">
        <f>C7-1</f>
        <v>71</v>
      </c>
      <c r="C7" s="81">
        <f>D7-2</f>
        <v>72</v>
      </c>
      <c r="D7" s="292">
        <v>74</v>
      </c>
      <c r="E7" s="81">
        <f t="shared" si="0"/>
        <v>76</v>
      </c>
      <c r="F7" s="81">
        <f t="shared" si="0"/>
        <v>78</v>
      </c>
      <c r="G7" s="81">
        <f t="shared" si="1"/>
        <v>79</v>
      </c>
      <c r="H7" s="81">
        <f t="shared" si="1"/>
        <v>80</v>
      </c>
      <c r="I7" s="95"/>
      <c r="J7" s="103" t="s">
        <v>171</v>
      </c>
      <c r="K7" s="103"/>
      <c r="L7" s="103"/>
      <c r="M7" s="103"/>
      <c r="N7" s="103"/>
      <c r="O7" s="104"/>
    </row>
    <row r="8" ht="15.95" customHeight="1" spans="1:15">
      <c r="A8" s="80" t="s">
        <v>172</v>
      </c>
      <c r="B8" s="81">
        <f>C8-1</f>
        <v>66</v>
      </c>
      <c r="C8" s="81">
        <f>D8-2</f>
        <v>67</v>
      </c>
      <c r="D8" s="292">
        <v>69</v>
      </c>
      <c r="E8" s="81">
        <f t="shared" si="0"/>
        <v>71</v>
      </c>
      <c r="F8" s="81">
        <f t="shared" si="0"/>
        <v>73</v>
      </c>
      <c r="G8" s="81">
        <f t="shared" si="1"/>
        <v>74</v>
      </c>
      <c r="H8" s="81">
        <f t="shared" si="1"/>
        <v>75</v>
      </c>
      <c r="I8" s="95"/>
      <c r="J8" s="99" t="s">
        <v>173</v>
      </c>
      <c r="K8" s="99"/>
      <c r="L8" s="99"/>
      <c r="M8" s="99"/>
      <c r="N8" s="99"/>
      <c r="O8" s="100"/>
    </row>
    <row r="9" ht="15.95" customHeight="1" spans="1:15">
      <c r="A9" s="80" t="s">
        <v>174</v>
      </c>
      <c r="B9" s="81">
        <f t="shared" ref="B9:B11" si="2">C9-4</f>
        <v>114</v>
      </c>
      <c r="C9" s="81">
        <f t="shared" ref="C9:C11" si="3">D9-4</f>
        <v>118</v>
      </c>
      <c r="D9" s="292">
        <v>122</v>
      </c>
      <c r="E9" s="81">
        <f t="shared" ref="E9:E11" si="4">D9+4</f>
        <v>126</v>
      </c>
      <c r="F9" s="81">
        <f>E9+4</f>
        <v>130</v>
      </c>
      <c r="G9" s="81">
        <f t="shared" ref="G9:G11" si="5">F9+6</f>
        <v>136</v>
      </c>
      <c r="H9" s="81">
        <f>G9+6</f>
        <v>142</v>
      </c>
      <c r="I9" s="95"/>
      <c r="J9" s="99" t="s">
        <v>169</v>
      </c>
      <c r="K9" s="99"/>
      <c r="L9" s="99"/>
      <c r="M9" s="99"/>
      <c r="N9" s="99"/>
      <c r="O9" s="100"/>
    </row>
    <row r="10" ht="15.95" customHeight="1" spans="1:15">
      <c r="A10" s="80" t="s">
        <v>175</v>
      </c>
      <c r="B10" s="81">
        <f t="shared" si="2"/>
        <v>110</v>
      </c>
      <c r="C10" s="81">
        <f t="shared" si="3"/>
        <v>114</v>
      </c>
      <c r="D10" s="292">
        <v>118</v>
      </c>
      <c r="E10" s="81">
        <f t="shared" si="4"/>
        <v>122</v>
      </c>
      <c r="F10" s="81">
        <f>E10+5</f>
        <v>127</v>
      </c>
      <c r="G10" s="81">
        <f t="shared" si="5"/>
        <v>133</v>
      </c>
      <c r="H10" s="81">
        <f>G10+7</f>
        <v>140</v>
      </c>
      <c r="I10" s="95"/>
      <c r="J10" s="99" t="s">
        <v>176</v>
      </c>
      <c r="K10" s="99"/>
      <c r="L10" s="99"/>
      <c r="M10" s="99"/>
      <c r="N10" s="99"/>
      <c r="O10" s="100"/>
    </row>
    <row r="11" ht="15.95" customHeight="1" spans="1:15">
      <c r="A11" s="80" t="s">
        <v>177</v>
      </c>
      <c r="B11" s="81">
        <f t="shared" si="2"/>
        <v>110</v>
      </c>
      <c r="C11" s="81">
        <f t="shared" si="3"/>
        <v>114</v>
      </c>
      <c r="D11" s="292">
        <v>118</v>
      </c>
      <c r="E11" s="81">
        <f t="shared" si="4"/>
        <v>122</v>
      </c>
      <c r="F11" s="81">
        <f>E11+5</f>
        <v>127</v>
      </c>
      <c r="G11" s="81">
        <f t="shared" si="5"/>
        <v>133</v>
      </c>
      <c r="H11" s="81">
        <f>G11+7</f>
        <v>140</v>
      </c>
      <c r="I11" s="95"/>
      <c r="J11" s="99" t="s">
        <v>169</v>
      </c>
      <c r="K11" s="99"/>
      <c r="L11" s="99"/>
      <c r="M11" s="99"/>
      <c r="N11" s="99"/>
      <c r="O11" s="100"/>
    </row>
    <row r="12" ht="15.95" customHeight="1" spans="1:15">
      <c r="A12" s="80" t="s">
        <v>178</v>
      </c>
      <c r="B12" s="81">
        <f>C12-1.2</f>
        <v>47.6</v>
      </c>
      <c r="C12" s="81">
        <f>D12-1.2</f>
        <v>48.8</v>
      </c>
      <c r="D12" s="292">
        <v>50</v>
      </c>
      <c r="E12" s="81">
        <f>D12+1.2</f>
        <v>51.2</v>
      </c>
      <c r="F12" s="81">
        <f>E12+1.2</f>
        <v>52.4</v>
      </c>
      <c r="G12" s="81">
        <f>F12+1.4</f>
        <v>53.8</v>
      </c>
      <c r="H12" s="81">
        <f>G12+1.4</f>
        <v>55.2</v>
      </c>
      <c r="I12" s="95"/>
      <c r="J12" s="99" t="s">
        <v>169</v>
      </c>
      <c r="K12" s="99"/>
      <c r="L12" s="99"/>
      <c r="M12" s="99"/>
      <c r="N12" s="99"/>
      <c r="O12" s="100"/>
    </row>
    <row r="13" ht="15.95" customHeight="1" spans="1:15">
      <c r="A13" s="80" t="s">
        <v>179</v>
      </c>
      <c r="B13" s="81">
        <f>C13-0.6</f>
        <v>63.2</v>
      </c>
      <c r="C13" s="81">
        <f>D13-1.2</f>
        <v>63.8</v>
      </c>
      <c r="D13" s="292">
        <v>65</v>
      </c>
      <c r="E13" s="81">
        <f>D13+1.2</f>
        <v>66.2</v>
      </c>
      <c r="F13" s="81">
        <f>E13+1.2</f>
        <v>67.4</v>
      </c>
      <c r="G13" s="81">
        <f>F13+0.6</f>
        <v>68</v>
      </c>
      <c r="H13" s="81">
        <f>G13+0.6</f>
        <v>68.6</v>
      </c>
      <c r="I13" s="95"/>
      <c r="J13" s="99" t="s">
        <v>176</v>
      </c>
      <c r="K13" s="99"/>
      <c r="L13" s="99"/>
      <c r="M13" s="99"/>
      <c r="N13" s="99"/>
      <c r="O13" s="100"/>
    </row>
    <row r="14" ht="15.95" customHeight="1" spans="1:15">
      <c r="A14" s="82" t="s">
        <v>180</v>
      </c>
      <c r="B14" s="81">
        <f>C14-0.8</f>
        <v>23.4</v>
      </c>
      <c r="C14" s="81">
        <f>D14-0.8</f>
        <v>24.2</v>
      </c>
      <c r="D14" s="292">
        <v>25</v>
      </c>
      <c r="E14" s="81">
        <f>D14+0.8</f>
        <v>25.8</v>
      </c>
      <c r="F14" s="81">
        <f>E14+0.8</f>
        <v>26.6</v>
      </c>
      <c r="G14" s="81">
        <f>F14+1.3</f>
        <v>27.9</v>
      </c>
      <c r="H14" s="81">
        <f>G14+1.3</f>
        <v>29.2</v>
      </c>
      <c r="I14" s="95"/>
      <c r="J14" s="99" t="s">
        <v>181</v>
      </c>
      <c r="K14" s="99"/>
      <c r="L14" s="99"/>
      <c r="M14" s="99"/>
      <c r="N14" s="99"/>
      <c r="O14" s="100"/>
    </row>
    <row r="15" ht="15.95" customHeight="1" spans="1:15">
      <c r="A15" s="80" t="s">
        <v>182</v>
      </c>
      <c r="B15" s="83">
        <f>C15-0.7</f>
        <v>20.1</v>
      </c>
      <c r="C15" s="83">
        <f>D15-0.7</f>
        <v>20.8</v>
      </c>
      <c r="D15" s="292">
        <v>21.5</v>
      </c>
      <c r="E15" s="83">
        <f>D15+0.7</f>
        <v>22.2</v>
      </c>
      <c r="F15" s="83">
        <f>E15+0.7</f>
        <v>22.9</v>
      </c>
      <c r="G15" s="83">
        <f>F15+1</f>
        <v>23.9</v>
      </c>
      <c r="H15" s="83">
        <f>G15+1</f>
        <v>24.9</v>
      </c>
      <c r="I15" s="95"/>
      <c r="J15" s="99" t="s">
        <v>169</v>
      </c>
      <c r="K15" s="99"/>
      <c r="L15" s="99"/>
      <c r="M15" s="99"/>
      <c r="N15" s="99"/>
      <c r="O15" s="100"/>
    </row>
    <row r="16" ht="15.95" customHeight="1" spans="1:15">
      <c r="A16" s="80" t="s">
        <v>183</v>
      </c>
      <c r="B16" s="84">
        <f>C16-0.5</f>
        <v>13.5</v>
      </c>
      <c r="C16" s="84">
        <f>D16-0.5</f>
        <v>14</v>
      </c>
      <c r="D16" s="293">
        <v>14.5</v>
      </c>
      <c r="E16" s="84">
        <f>D16+0.5</f>
        <v>15</v>
      </c>
      <c r="F16" s="84">
        <f>E16+0.5</f>
        <v>15.5</v>
      </c>
      <c r="G16" s="84">
        <f>F16+0.7</f>
        <v>16.2</v>
      </c>
      <c r="H16" s="84">
        <f>G16+0.7</f>
        <v>16.9</v>
      </c>
      <c r="I16" s="95"/>
      <c r="J16" s="99" t="s">
        <v>169</v>
      </c>
      <c r="K16" s="99"/>
      <c r="L16" s="99"/>
      <c r="M16" s="99"/>
      <c r="N16" s="99"/>
      <c r="O16" s="100"/>
    </row>
    <row r="17" ht="15.95" customHeight="1" spans="1:15">
      <c r="A17" s="80" t="s">
        <v>184</v>
      </c>
      <c r="B17" s="81">
        <f>C17-1</f>
        <v>56</v>
      </c>
      <c r="C17" s="81">
        <f>D17-1</f>
        <v>57</v>
      </c>
      <c r="D17" s="294">
        <v>58</v>
      </c>
      <c r="E17" s="81">
        <f>D17+1</f>
        <v>59</v>
      </c>
      <c r="F17" s="81">
        <f>E17+1</f>
        <v>60</v>
      </c>
      <c r="G17" s="81">
        <f>F17+1.5</f>
        <v>61.5</v>
      </c>
      <c r="H17" s="81">
        <f>G17+1.5</f>
        <v>63</v>
      </c>
      <c r="I17" s="95"/>
      <c r="J17" s="99" t="s">
        <v>169</v>
      </c>
      <c r="K17" s="99"/>
      <c r="L17" s="99"/>
      <c r="M17" s="99"/>
      <c r="N17" s="99"/>
      <c r="O17" s="100"/>
    </row>
    <row r="18" ht="15.95" customHeight="1" spans="1:15">
      <c r="A18" s="75" t="s">
        <v>155</v>
      </c>
      <c r="B18" s="76" t="s">
        <v>185</v>
      </c>
      <c r="C18" s="76"/>
      <c r="D18" s="76"/>
      <c r="E18" s="76"/>
      <c r="F18" s="76"/>
      <c r="G18" s="76"/>
      <c r="H18" s="76"/>
      <c r="I18" s="95"/>
      <c r="J18" s="101"/>
      <c r="K18" s="101"/>
      <c r="L18" s="101"/>
      <c r="M18" s="101"/>
      <c r="N18" s="101"/>
      <c r="O18" s="102"/>
    </row>
    <row r="19" ht="15.95" customHeight="1" spans="1:15">
      <c r="A19" s="75"/>
      <c r="B19" s="77" t="s">
        <v>111</v>
      </c>
      <c r="C19" s="77" t="s">
        <v>112</v>
      </c>
      <c r="D19" s="77" t="s">
        <v>113</v>
      </c>
      <c r="E19" s="77" t="s">
        <v>114</v>
      </c>
      <c r="F19" s="77" t="s">
        <v>115</v>
      </c>
      <c r="G19" s="77" t="s">
        <v>116</v>
      </c>
      <c r="H19" s="78" t="s">
        <v>158</v>
      </c>
      <c r="I19" s="95"/>
      <c r="J19" s="99" t="s">
        <v>113</v>
      </c>
      <c r="K19" s="99" t="s">
        <v>113</v>
      </c>
      <c r="L19" s="99"/>
      <c r="M19" s="99"/>
      <c r="N19" s="99"/>
      <c r="O19" s="100"/>
    </row>
    <row r="20" ht="15.95" customHeight="1" spans="1:15">
      <c r="A20" s="75"/>
      <c r="B20" s="79" t="s">
        <v>159</v>
      </c>
      <c r="C20" s="79" t="s">
        <v>160</v>
      </c>
      <c r="D20" s="79" t="s">
        <v>161</v>
      </c>
      <c r="E20" s="79" t="s">
        <v>162</v>
      </c>
      <c r="F20" s="79" t="s">
        <v>163</v>
      </c>
      <c r="G20" s="79" t="s">
        <v>164</v>
      </c>
      <c r="H20" s="79" t="s">
        <v>165</v>
      </c>
      <c r="I20" s="95"/>
      <c r="J20" s="99" t="s">
        <v>166</v>
      </c>
      <c r="K20" s="99" t="s">
        <v>167</v>
      </c>
      <c r="L20" s="99"/>
      <c r="M20" s="99"/>
      <c r="N20" s="99"/>
      <c r="O20" s="100"/>
    </row>
    <row r="21" ht="15.95" customHeight="1" spans="1:15">
      <c r="A21" s="80" t="s">
        <v>168</v>
      </c>
      <c r="B21" s="81">
        <f>C21-1</f>
        <v>68</v>
      </c>
      <c r="C21" s="81">
        <f>D21-2</f>
        <v>69</v>
      </c>
      <c r="D21" s="81">
        <v>71</v>
      </c>
      <c r="E21" s="81">
        <f>D21+2</f>
        <v>73</v>
      </c>
      <c r="F21" s="81">
        <f>E21+2</f>
        <v>75</v>
      </c>
      <c r="G21" s="81">
        <f>F21+1</f>
        <v>76</v>
      </c>
      <c r="H21" s="81">
        <f>G21+1</f>
        <v>77</v>
      </c>
      <c r="I21" s="95"/>
      <c r="J21" s="99" t="s">
        <v>169</v>
      </c>
      <c r="K21" s="99"/>
      <c r="L21" s="99"/>
      <c r="M21" s="99"/>
      <c r="N21" s="99"/>
      <c r="O21" s="100"/>
    </row>
    <row r="22" ht="15.95" customHeight="1" spans="1:15">
      <c r="A22" s="80" t="s">
        <v>170</v>
      </c>
      <c r="B22" s="81">
        <f>C22-1</f>
        <v>66</v>
      </c>
      <c r="C22" s="81">
        <f>D22-2</f>
        <v>67</v>
      </c>
      <c r="D22" s="81">
        <v>69</v>
      </c>
      <c r="E22" s="81">
        <f>D22+2</f>
        <v>71</v>
      </c>
      <c r="F22" s="81">
        <f>E22+2</f>
        <v>73</v>
      </c>
      <c r="G22" s="81">
        <f>F22+1</f>
        <v>74</v>
      </c>
      <c r="H22" s="81">
        <f>G22+1</f>
        <v>75</v>
      </c>
      <c r="I22" s="95"/>
      <c r="J22" s="99" t="s">
        <v>169</v>
      </c>
      <c r="K22" s="99"/>
      <c r="L22" s="99"/>
      <c r="M22" s="99"/>
      <c r="N22" s="99"/>
      <c r="O22" s="100"/>
    </row>
    <row r="23" ht="15.95" customHeight="1" spans="1:15">
      <c r="A23" s="80" t="s">
        <v>174</v>
      </c>
      <c r="B23" s="81">
        <f t="shared" ref="B23:B25" si="6">C23-4</f>
        <v>104</v>
      </c>
      <c r="C23" s="81">
        <f t="shared" ref="C23:C25" si="7">D23-4</f>
        <v>108</v>
      </c>
      <c r="D23" s="81">
        <v>112</v>
      </c>
      <c r="E23" s="81">
        <f t="shared" ref="E23:E25" si="8">D23+4</f>
        <v>116</v>
      </c>
      <c r="F23" s="81">
        <f>E23+4</f>
        <v>120</v>
      </c>
      <c r="G23" s="81">
        <f t="shared" ref="G23:G25" si="9">F23+6</f>
        <v>126</v>
      </c>
      <c r="H23" s="81">
        <f>G23+6</f>
        <v>132</v>
      </c>
      <c r="I23" s="95"/>
      <c r="J23" s="99" t="s">
        <v>186</v>
      </c>
      <c r="K23" s="99"/>
      <c r="L23" s="99"/>
      <c r="M23" s="99"/>
      <c r="N23" s="99"/>
      <c r="O23" s="100"/>
    </row>
    <row r="24" ht="15.95" customHeight="1" spans="1:15">
      <c r="A24" s="80" t="s">
        <v>175</v>
      </c>
      <c r="B24" s="81">
        <f t="shared" si="6"/>
        <v>98</v>
      </c>
      <c r="C24" s="81">
        <f t="shared" si="7"/>
        <v>102</v>
      </c>
      <c r="D24" s="81">
        <v>106</v>
      </c>
      <c r="E24" s="81">
        <f t="shared" si="8"/>
        <v>110</v>
      </c>
      <c r="F24" s="81">
        <f>E24+5</f>
        <v>115</v>
      </c>
      <c r="G24" s="81">
        <f t="shared" si="9"/>
        <v>121</v>
      </c>
      <c r="H24" s="81">
        <f>G24+7</f>
        <v>128</v>
      </c>
      <c r="I24" s="95"/>
      <c r="J24" s="99" t="s">
        <v>176</v>
      </c>
      <c r="K24" s="99"/>
      <c r="L24" s="99"/>
      <c r="M24" s="99"/>
      <c r="N24" s="99"/>
      <c r="O24" s="100"/>
    </row>
    <row r="25" ht="15.95" customHeight="1" spans="1:15">
      <c r="A25" s="80" t="s">
        <v>177</v>
      </c>
      <c r="B25" s="81">
        <f t="shared" si="6"/>
        <v>98</v>
      </c>
      <c r="C25" s="81">
        <f t="shared" si="7"/>
        <v>102</v>
      </c>
      <c r="D25" s="81">
        <v>106</v>
      </c>
      <c r="E25" s="81">
        <f t="shared" si="8"/>
        <v>110</v>
      </c>
      <c r="F25" s="81">
        <f>E25+5</f>
        <v>115</v>
      </c>
      <c r="G25" s="81">
        <f t="shared" si="9"/>
        <v>121</v>
      </c>
      <c r="H25" s="81">
        <f>G25+7</f>
        <v>128</v>
      </c>
      <c r="I25" s="95"/>
      <c r="J25" s="99" t="s">
        <v>169</v>
      </c>
      <c r="K25" s="99"/>
      <c r="L25" s="99"/>
      <c r="M25" s="99"/>
      <c r="N25" s="99"/>
      <c r="O25" s="100"/>
    </row>
    <row r="26" ht="15.95" customHeight="1" spans="1:15">
      <c r="A26" s="80" t="s">
        <v>178</v>
      </c>
      <c r="B26" s="81">
        <f>C26-1.2</f>
        <v>44.6</v>
      </c>
      <c r="C26" s="81">
        <f>D26-1.2</f>
        <v>45.8</v>
      </c>
      <c r="D26" s="81">
        <v>47</v>
      </c>
      <c r="E26" s="81">
        <f>D26+1.2</f>
        <v>48.2</v>
      </c>
      <c r="F26" s="81">
        <f>E26+1.2</f>
        <v>49.4</v>
      </c>
      <c r="G26" s="81">
        <f>F26+1.4</f>
        <v>50.8</v>
      </c>
      <c r="H26" s="81">
        <f>G26+1.4</f>
        <v>52.2</v>
      </c>
      <c r="I26" s="95"/>
      <c r="J26" s="99" t="s">
        <v>169</v>
      </c>
      <c r="K26" s="99"/>
      <c r="L26" s="99"/>
      <c r="M26" s="99"/>
      <c r="N26" s="99"/>
      <c r="O26" s="100"/>
    </row>
    <row r="27" ht="15.95" customHeight="1" spans="1:15">
      <c r="A27" s="80" t="s">
        <v>179</v>
      </c>
      <c r="B27" s="81">
        <f>C27-0.6</f>
        <v>60.2</v>
      </c>
      <c r="C27" s="81">
        <f>D27-1.2</f>
        <v>60.8</v>
      </c>
      <c r="D27" s="81">
        <v>62</v>
      </c>
      <c r="E27" s="81">
        <f>D27+1.2</f>
        <v>63.2</v>
      </c>
      <c r="F27" s="81">
        <f>E27+1.2</f>
        <v>64.4</v>
      </c>
      <c r="G27" s="81">
        <f>F27+0.6</f>
        <v>65</v>
      </c>
      <c r="H27" s="81">
        <f>G27+0.6</f>
        <v>65.6</v>
      </c>
      <c r="I27" s="95"/>
      <c r="J27" s="103" t="s">
        <v>187</v>
      </c>
      <c r="K27" s="103"/>
      <c r="L27" s="103"/>
      <c r="M27" s="103"/>
      <c r="N27" s="103"/>
      <c r="O27" s="104"/>
    </row>
    <row r="28" ht="15.95" customHeight="1" spans="1:15">
      <c r="A28" s="82" t="s">
        <v>180</v>
      </c>
      <c r="B28" s="81">
        <f>C28-0.8</f>
        <v>20.4</v>
      </c>
      <c r="C28" s="81">
        <f>D28-0.8</f>
        <v>21.2</v>
      </c>
      <c r="D28" s="81">
        <v>22</v>
      </c>
      <c r="E28" s="81">
        <f>D28+0.8</f>
        <v>22.8</v>
      </c>
      <c r="F28" s="81">
        <f>E28+0.8</f>
        <v>23.6</v>
      </c>
      <c r="G28" s="81">
        <f>F28+1.3</f>
        <v>24.9</v>
      </c>
      <c r="H28" s="81">
        <f>G28+1.3</f>
        <v>26.2</v>
      </c>
      <c r="I28" s="95"/>
      <c r="J28" s="103" t="s">
        <v>169</v>
      </c>
      <c r="K28" s="103"/>
      <c r="L28" s="103"/>
      <c r="M28" s="103"/>
      <c r="N28" s="103"/>
      <c r="O28" s="104"/>
    </row>
    <row r="29" ht="15.95" customHeight="1" spans="1:15">
      <c r="A29" s="80" t="s">
        <v>182</v>
      </c>
      <c r="B29" s="81">
        <f>C29-0.7</f>
        <v>15.6</v>
      </c>
      <c r="C29" s="81">
        <f>D29-0.7</f>
        <v>16.3</v>
      </c>
      <c r="D29" s="81">
        <v>17</v>
      </c>
      <c r="E29" s="81">
        <f>D29+0.7</f>
        <v>17.7</v>
      </c>
      <c r="F29" s="81">
        <f>E29+0.7</f>
        <v>18.4</v>
      </c>
      <c r="G29" s="81">
        <f>F29+1</f>
        <v>19.4</v>
      </c>
      <c r="H29" s="81">
        <f>G29+1</f>
        <v>20.4</v>
      </c>
      <c r="I29" s="95"/>
      <c r="J29" s="103" t="s">
        <v>169</v>
      </c>
      <c r="K29" s="103"/>
      <c r="L29" s="103"/>
      <c r="M29" s="103"/>
      <c r="N29" s="103"/>
      <c r="O29" s="104"/>
    </row>
    <row r="30" ht="15.95" customHeight="1" spans="1:15">
      <c r="A30" s="80" t="s">
        <v>183</v>
      </c>
      <c r="B30" s="84">
        <f>C30-0.5</f>
        <v>10</v>
      </c>
      <c r="C30" s="84">
        <f>D30-0.5</f>
        <v>10.5</v>
      </c>
      <c r="D30" s="84">
        <v>11</v>
      </c>
      <c r="E30" s="84">
        <f>D30+0.5</f>
        <v>11.5</v>
      </c>
      <c r="F30" s="84">
        <f>E30+0.5</f>
        <v>12</v>
      </c>
      <c r="G30" s="84">
        <f>F30+0.7</f>
        <v>12.7</v>
      </c>
      <c r="H30" s="84">
        <f>G30+0.7</f>
        <v>13.4</v>
      </c>
      <c r="I30" s="95"/>
      <c r="J30" s="103" t="s">
        <v>181</v>
      </c>
      <c r="K30" s="103"/>
      <c r="L30" s="103"/>
      <c r="M30" s="103"/>
      <c r="N30" s="103"/>
      <c r="O30" s="104"/>
    </row>
    <row r="31" ht="15.95" customHeight="1" spans="1:15">
      <c r="A31" s="86" t="s">
        <v>184</v>
      </c>
      <c r="B31" s="87">
        <f>C31-1</f>
        <v>46</v>
      </c>
      <c r="C31" s="87">
        <f>D31-1</f>
        <v>47</v>
      </c>
      <c r="D31" s="88">
        <v>48</v>
      </c>
      <c r="E31" s="87">
        <f>D31+1</f>
        <v>49</v>
      </c>
      <c r="F31" s="87">
        <f>E31+1</f>
        <v>50</v>
      </c>
      <c r="G31" s="87">
        <f>F31+1.5</f>
        <v>51.5</v>
      </c>
      <c r="H31" s="87">
        <f>G31+1.5</f>
        <v>53</v>
      </c>
      <c r="I31" s="186"/>
      <c r="J31" s="106" t="s">
        <v>169</v>
      </c>
      <c r="K31" s="106"/>
      <c r="L31" s="187"/>
      <c r="M31" s="106"/>
      <c r="N31" s="106"/>
      <c r="O31" s="188"/>
    </row>
    <row r="32" ht="15.6" spans="1:15">
      <c r="A32" s="89" t="s">
        <v>125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</row>
    <row r="33" ht="15.6" spans="1:15">
      <c r="A33" s="69" t="s">
        <v>188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</row>
    <row r="34" ht="15.6" spans="1:15">
      <c r="A34" s="90"/>
      <c r="B34" s="90"/>
      <c r="C34" s="90"/>
      <c r="D34" s="90"/>
      <c r="E34" s="90"/>
      <c r="F34" s="90"/>
      <c r="G34" s="90"/>
      <c r="H34" s="90"/>
      <c r="I34" s="90"/>
      <c r="J34" s="89" t="s">
        <v>189</v>
      </c>
      <c r="K34" s="108"/>
      <c r="L34" s="89" t="s">
        <v>190</v>
      </c>
      <c r="M34" s="89"/>
      <c r="N34" s="89" t="s">
        <v>191</v>
      </c>
      <c r="O34" s="69" t="s">
        <v>150</v>
      </c>
    </row>
  </sheetData>
  <mergeCells count="9">
    <mergeCell ref="A1:O1"/>
    <mergeCell ref="B2:C2"/>
    <mergeCell ref="E2:H2"/>
    <mergeCell ref="K2:O2"/>
    <mergeCell ref="B3:H3"/>
    <mergeCell ref="J3:O3"/>
    <mergeCell ref="B18:H18"/>
    <mergeCell ref="A3:A5"/>
    <mergeCell ref="A18:A2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9" sqref="A9:K9"/>
    </sheetView>
  </sheetViews>
  <sheetFormatPr defaultColWidth="10" defaultRowHeight="16.5" customHeight="1"/>
  <cols>
    <col min="1" max="16384" width="10" style="189"/>
  </cols>
  <sheetData>
    <row r="1" ht="22.5" customHeight="1" spans="1:11">
      <c r="A1" s="190" t="s">
        <v>192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17.25" customHeight="1" spans="1:11">
      <c r="A2" s="191" t="s">
        <v>54</v>
      </c>
      <c r="B2" s="192" t="s">
        <v>55</v>
      </c>
      <c r="C2" s="192"/>
      <c r="D2" s="193" t="s">
        <v>56</v>
      </c>
      <c r="E2" s="193"/>
      <c r="F2" s="192" t="s">
        <v>57</v>
      </c>
      <c r="G2" s="192"/>
      <c r="H2" s="194" t="s">
        <v>58</v>
      </c>
      <c r="I2" s="268" t="s">
        <v>193</v>
      </c>
      <c r="J2" s="268"/>
      <c r="K2" s="269"/>
    </row>
    <row r="3" customHeight="1" spans="1:11">
      <c r="A3" s="195" t="s">
        <v>60</v>
      </c>
      <c r="B3" s="196"/>
      <c r="C3" s="197"/>
      <c r="D3" s="198" t="s">
        <v>61</v>
      </c>
      <c r="E3" s="199"/>
      <c r="F3" s="199"/>
      <c r="G3" s="200"/>
      <c r="H3" s="198" t="s">
        <v>62</v>
      </c>
      <c r="I3" s="199"/>
      <c r="J3" s="199"/>
      <c r="K3" s="200"/>
    </row>
    <row r="4" customHeight="1" spans="1:11">
      <c r="A4" s="201" t="s">
        <v>63</v>
      </c>
      <c r="B4" s="116" t="s">
        <v>64</v>
      </c>
      <c r="C4" s="117"/>
      <c r="D4" s="201" t="s">
        <v>65</v>
      </c>
      <c r="E4" s="202"/>
      <c r="F4" s="203" t="s">
        <v>194</v>
      </c>
      <c r="G4" s="204"/>
      <c r="H4" s="201" t="s">
        <v>195</v>
      </c>
      <c r="I4" s="202"/>
      <c r="J4" s="116" t="s">
        <v>67</v>
      </c>
      <c r="K4" s="117" t="s">
        <v>68</v>
      </c>
    </row>
    <row r="5" customHeight="1" spans="1:11">
      <c r="A5" s="205" t="s">
        <v>69</v>
      </c>
      <c r="B5" s="116" t="s">
        <v>70</v>
      </c>
      <c r="C5" s="117"/>
      <c r="D5" s="201" t="s">
        <v>196</v>
      </c>
      <c r="E5" s="202"/>
      <c r="F5" s="206">
        <v>9500</v>
      </c>
      <c r="G5" s="207"/>
      <c r="H5" s="201" t="s">
        <v>197</v>
      </c>
      <c r="I5" s="202"/>
      <c r="J5" s="116" t="s">
        <v>67</v>
      </c>
      <c r="K5" s="117" t="s">
        <v>68</v>
      </c>
    </row>
    <row r="6" customHeight="1" spans="1:11">
      <c r="A6" s="201" t="s">
        <v>73</v>
      </c>
      <c r="B6" s="208">
        <v>4</v>
      </c>
      <c r="C6" s="209">
        <v>6</v>
      </c>
      <c r="D6" s="201" t="s">
        <v>198</v>
      </c>
      <c r="E6" s="202"/>
      <c r="F6" s="206">
        <v>9500</v>
      </c>
      <c r="G6" s="207"/>
      <c r="H6" s="210" t="s">
        <v>199</v>
      </c>
      <c r="I6" s="244"/>
      <c r="J6" s="244"/>
      <c r="K6" s="270"/>
    </row>
    <row r="7" customHeight="1" spans="1:11">
      <c r="A7" s="201" t="s">
        <v>76</v>
      </c>
      <c r="B7" s="211">
        <v>9500</v>
      </c>
      <c r="C7" s="212"/>
      <c r="D7" s="201" t="s">
        <v>200</v>
      </c>
      <c r="E7" s="202"/>
      <c r="F7" s="206">
        <v>9500</v>
      </c>
      <c r="G7" s="207"/>
      <c r="H7" s="213"/>
      <c r="I7" s="116"/>
      <c r="J7" s="116"/>
      <c r="K7" s="117"/>
    </row>
    <row r="8" customHeight="1" spans="1:11">
      <c r="A8" s="214"/>
      <c r="B8" s="215"/>
      <c r="C8" s="216"/>
      <c r="D8" s="217" t="s">
        <v>79</v>
      </c>
      <c r="E8" s="218"/>
      <c r="F8" s="219" t="s">
        <v>201</v>
      </c>
      <c r="G8" s="220"/>
      <c r="H8" s="221"/>
      <c r="I8" s="238"/>
      <c r="J8" s="238"/>
      <c r="K8" s="271"/>
    </row>
    <row r="9" customHeight="1" spans="1:11">
      <c r="A9" s="222" t="s">
        <v>202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83</v>
      </c>
      <c r="B10" s="224" t="s">
        <v>84</v>
      </c>
      <c r="C10" s="225" t="s">
        <v>85</v>
      </c>
      <c r="D10" s="226"/>
      <c r="E10" s="227" t="s">
        <v>88</v>
      </c>
      <c r="F10" s="224" t="s">
        <v>84</v>
      </c>
      <c r="G10" s="225" t="s">
        <v>85</v>
      </c>
      <c r="H10" s="224"/>
      <c r="I10" s="227" t="s">
        <v>86</v>
      </c>
      <c r="J10" s="224" t="s">
        <v>84</v>
      </c>
      <c r="K10" s="272" t="s">
        <v>85</v>
      </c>
    </row>
    <row r="11" customHeight="1" spans="1:11">
      <c r="A11" s="205" t="s">
        <v>89</v>
      </c>
      <c r="B11" s="228" t="s">
        <v>84</v>
      </c>
      <c r="C11" s="116" t="s">
        <v>85</v>
      </c>
      <c r="D11" s="229"/>
      <c r="E11" s="230" t="s">
        <v>91</v>
      </c>
      <c r="F11" s="228" t="s">
        <v>84</v>
      </c>
      <c r="G11" s="116" t="s">
        <v>85</v>
      </c>
      <c r="H11" s="228"/>
      <c r="I11" s="230" t="s">
        <v>96</v>
      </c>
      <c r="J11" s="228" t="s">
        <v>84</v>
      </c>
      <c r="K11" s="117" t="s">
        <v>85</v>
      </c>
    </row>
    <row r="12" customHeight="1" spans="1:11">
      <c r="A12" s="217" t="s">
        <v>125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73"/>
    </row>
    <row r="13" customHeight="1" spans="1:11">
      <c r="A13" s="231" t="s">
        <v>203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customHeight="1" spans="1:11">
      <c r="A14" s="232"/>
      <c r="B14" s="233"/>
      <c r="C14" s="233"/>
      <c r="D14" s="233"/>
      <c r="E14" s="233"/>
      <c r="F14" s="233"/>
      <c r="G14" s="233"/>
      <c r="H14" s="233"/>
      <c r="I14" s="274"/>
      <c r="J14" s="274"/>
      <c r="K14" s="275"/>
    </row>
    <row r="15" customHeight="1" spans="1:11">
      <c r="A15" s="234"/>
      <c r="B15" s="235"/>
      <c r="C15" s="235"/>
      <c r="D15" s="236"/>
      <c r="E15" s="237"/>
      <c r="F15" s="235"/>
      <c r="G15" s="235"/>
      <c r="H15" s="236"/>
      <c r="I15" s="276"/>
      <c r="J15" s="277"/>
      <c r="K15" s="278"/>
    </row>
    <row r="16" customHeight="1" spans="1:11">
      <c r="A16" s="221"/>
      <c r="B16" s="238"/>
      <c r="C16" s="238"/>
      <c r="D16" s="238"/>
      <c r="E16" s="238"/>
      <c r="F16" s="238"/>
      <c r="G16" s="238"/>
      <c r="H16" s="238"/>
      <c r="I16" s="238"/>
      <c r="J16" s="238"/>
      <c r="K16" s="271"/>
    </row>
    <row r="17" customHeight="1" spans="1:11">
      <c r="A17" s="231" t="s">
        <v>204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customHeight="1" spans="1:11">
      <c r="A18" s="232"/>
      <c r="B18" s="233"/>
      <c r="C18" s="233"/>
      <c r="D18" s="233"/>
      <c r="E18" s="233"/>
      <c r="F18" s="233"/>
      <c r="G18" s="233"/>
      <c r="H18" s="233"/>
      <c r="I18" s="274"/>
      <c r="J18" s="274"/>
      <c r="K18" s="275"/>
    </row>
    <row r="19" customHeight="1" spans="1:11">
      <c r="A19" s="234"/>
      <c r="B19" s="235"/>
      <c r="C19" s="235"/>
      <c r="D19" s="236"/>
      <c r="E19" s="237"/>
      <c r="F19" s="235"/>
      <c r="G19" s="235"/>
      <c r="H19" s="236"/>
      <c r="I19" s="276"/>
      <c r="J19" s="277"/>
      <c r="K19" s="278"/>
    </row>
    <row r="20" customHeight="1" spans="1:11">
      <c r="A20" s="221"/>
      <c r="B20" s="238"/>
      <c r="C20" s="238"/>
      <c r="D20" s="238"/>
      <c r="E20" s="238"/>
      <c r="F20" s="238"/>
      <c r="G20" s="238"/>
      <c r="H20" s="238"/>
      <c r="I20" s="238"/>
      <c r="J20" s="238"/>
      <c r="K20" s="271"/>
    </row>
    <row r="21" customHeight="1" spans="1:11">
      <c r="A21" s="239" t="s">
        <v>122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customHeight="1" spans="1:11">
      <c r="A22" s="113" t="s">
        <v>123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77"/>
    </row>
    <row r="23" customHeight="1" spans="1:11">
      <c r="A23" s="124" t="s">
        <v>124</v>
      </c>
      <c r="B23" s="126"/>
      <c r="C23" s="116" t="s">
        <v>67</v>
      </c>
      <c r="D23" s="116" t="s">
        <v>68</v>
      </c>
      <c r="E23" s="123"/>
      <c r="F23" s="123"/>
      <c r="G23" s="123"/>
      <c r="H23" s="123"/>
      <c r="I23" s="123"/>
      <c r="J23" s="123"/>
      <c r="K23" s="171"/>
    </row>
    <row r="24" customHeight="1" spans="1:11">
      <c r="A24" s="240" t="s">
        <v>205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79"/>
    </row>
    <row r="25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80"/>
    </row>
    <row r="26" customHeight="1" spans="1:11">
      <c r="A26" s="222" t="s">
        <v>138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195" t="s">
        <v>139</v>
      </c>
      <c r="B27" s="225" t="s">
        <v>94</v>
      </c>
      <c r="C27" s="225" t="s">
        <v>95</v>
      </c>
      <c r="D27" s="225" t="s">
        <v>87</v>
      </c>
      <c r="E27" s="196" t="s">
        <v>140</v>
      </c>
      <c r="F27" s="225" t="s">
        <v>94</v>
      </c>
      <c r="G27" s="225" t="s">
        <v>95</v>
      </c>
      <c r="H27" s="225" t="s">
        <v>87</v>
      </c>
      <c r="I27" s="196" t="s">
        <v>141</v>
      </c>
      <c r="J27" s="225" t="s">
        <v>94</v>
      </c>
      <c r="K27" s="272" t="s">
        <v>95</v>
      </c>
    </row>
    <row r="28" customHeight="1" spans="1:11">
      <c r="A28" s="210" t="s">
        <v>86</v>
      </c>
      <c r="B28" s="116" t="s">
        <v>94</v>
      </c>
      <c r="C28" s="116" t="s">
        <v>95</v>
      </c>
      <c r="D28" s="116" t="s">
        <v>87</v>
      </c>
      <c r="E28" s="244" t="s">
        <v>93</v>
      </c>
      <c r="F28" s="116" t="s">
        <v>94</v>
      </c>
      <c r="G28" s="116" t="s">
        <v>95</v>
      </c>
      <c r="H28" s="116" t="s">
        <v>87</v>
      </c>
      <c r="I28" s="244" t="s">
        <v>104</v>
      </c>
      <c r="J28" s="116" t="s">
        <v>94</v>
      </c>
      <c r="K28" s="117" t="s">
        <v>95</v>
      </c>
    </row>
    <row r="29" customHeight="1" spans="1:11">
      <c r="A29" s="201" t="s">
        <v>206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81"/>
    </row>
    <row r="30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82"/>
    </row>
    <row r="31" customHeight="1" spans="1:11">
      <c r="A31" s="248" t="s">
        <v>207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ht="17.25" customHeight="1" spans="1:11">
      <c r="A32" s="249" t="s">
        <v>208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83"/>
    </row>
    <row r="33" ht="17.25" customHeight="1" spans="1:11">
      <c r="A33" s="251" t="s">
        <v>209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84"/>
    </row>
    <row r="34" ht="17.25" customHeight="1" spans="1:11">
      <c r="A34" s="251" t="s">
        <v>210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84"/>
    </row>
    <row r="35" ht="17.25" customHeight="1" spans="1:11">
      <c r="A35" s="251" t="s">
        <v>211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84"/>
    </row>
    <row r="36" ht="17.25" customHeight="1" spans="1:11">
      <c r="A36" s="251" t="s">
        <v>212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84"/>
    </row>
    <row r="37" ht="17.25" customHeight="1" spans="1:11">
      <c r="A37" s="251" t="s">
        <v>213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84"/>
    </row>
    <row r="38" ht="17.25" customHeight="1" spans="1:11">
      <c r="A38" s="251" t="s">
        <v>214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84"/>
    </row>
    <row r="39" ht="17.25" customHeight="1" spans="1:11">
      <c r="A39" s="251" t="s">
        <v>215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84"/>
    </row>
    <row r="40" ht="17.25" customHeight="1" spans="1:11">
      <c r="A40" s="251" t="s">
        <v>216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84"/>
    </row>
    <row r="4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4"/>
    </row>
    <row r="42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4"/>
    </row>
    <row r="43" ht="17.25" customHeight="1" spans="1:11">
      <c r="A43" s="246" t="s">
        <v>137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2"/>
    </row>
    <row r="44" customHeight="1" spans="1:11">
      <c r="A44" s="248" t="s">
        <v>217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ht="18" customHeight="1" spans="1:11">
      <c r="A45" s="253" t="s">
        <v>125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85"/>
    </row>
    <row r="46" ht="18" customHeight="1" spans="1:11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85"/>
    </row>
    <row r="47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80"/>
    </row>
    <row r="48" ht="21" customHeight="1" spans="1:11">
      <c r="A48" s="255" t="s">
        <v>144</v>
      </c>
      <c r="B48" s="256" t="s">
        <v>145</v>
      </c>
      <c r="C48" s="256"/>
      <c r="D48" s="257" t="s">
        <v>146</v>
      </c>
      <c r="E48" s="258"/>
      <c r="F48" s="257" t="s">
        <v>148</v>
      </c>
      <c r="G48" s="259"/>
      <c r="H48" s="260" t="s">
        <v>149</v>
      </c>
      <c r="I48" s="260"/>
      <c r="J48" s="256"/>
      <c r="K48" s="286"/>
    </row>
    <row r="49" customHeight="1" spans="1:11">
      <c r="A49" s="261" t="s">
        <v>151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87"/>
    </row>
    <row r="50" customHeight="1" spans="1:11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88"/>
    </row>
    <row r="51" customHeight="1" spans="1:11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89"/>
    </row>
    <row r="52" ht="21" customHeight="1" spans="1:11">
      <c r="A52" s="255" t="s">
        <v>144</v>
      </c>
      <c r="B52" s="256" t="s">
        <v>145</v>
      </c>
      <c r="C52" s="256"/>
      <c r="D52" s="257" t="s">
        <v>146</v>
      </c>
      <c r="E52" s="257" t="s">
        <v>147</v>
      </c>
      <c r="F52" s="257" t="s">
        <v>148</v>
      </c>
      <c r="G52" s="267">
        <v>44741</v>
      </c>
      <c r="H52" s="260" t="s">
        <v>149</v>
      </c>
      <c r="I52" s="260"/>
      <c r="J52" s="290" t="s">
        <v>150</v>
      </c>
      <c r="K52" s="29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259080</xdr:colOff>
                    <xdr:row>9</xdr:row>
                    <xdr:rowOff>167640</xdr:rowOff>
                  </from>
                  <to>
                    <xdr:col>6</xdr:col>
                    <xdr:colOff>655320</xdr:colOff>
                    <xdr:row>11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358140</xdr:colOff>
                    <xdr:row>8</xdr:row>
                    <xdr:rowOff>198120</xdr:rowOff>
                  </from>
                  <to>
                    <xdr:col>6</xdr:col>
                    <xdr:colOff>7620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662940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22860</xdr:rowOff>
                  </from>
                  <to>
                    <xdr:col>6</xdr:col>
                    <xdr:colOff>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342900</xdr:colOff>
                    <xdr:row>9</xdr:row>
                    <xdr:rowOff>0</xdr:rowOff>
                  </from>
                  <to>
                    <xdr:col>1</xdr:col>
                    <xdr:colOff>754380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2</xdr:col>
                    <xdr:colOff>15240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205740</xdr:rowOff>
                  </from>
                  <to>
                    <xdr:col>10</xdr:col>
                    <xdr:colOff>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304800</xdr:colOff>
                    <xdr:row>8</xdr:row>
                    <xdr:rowOff>175260</xdr:rowOff>
                  </from>
                  <to>
                    <xdr:col>10</xdr:col>
                    <xdr:colOff>716280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15240</xdr:rowOff>
                  </from>
                  <to>
                    <xdr:col>10</xdr:col>
                    <xdr:colOff>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167640</xdr:rowOff>
                  </from>
                  <to>
                    <xdr:col>10</xdr:col>
                    <xdr:colOff>723900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175260</xdr:rowOff>
                  </from>
                  <to>
                    <xdr:col>9</xdr:col>
                    <xdr:colOff>716280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15240</xdr:rowOff>
                  </from>
                  <to>
                    <xdr:col>10</xdr:col>
                    <xdr:colOff>746760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167640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320040</xdr:colOff>
                    <xdr:row>3</xdr:row>
                    <xdr:rowOff>160020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175260</xdr:rowOff>
                  </from>
                  <to>
                    <xdr:col>2</xdr:col>
                    <xdr:colOff>578485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175260</xdr:rowOff>
                  </from>
                  <to>
                    <xdr:col>3</xdr:col>
                    <xdr:colOff>578485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594360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578485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175260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175260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594360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594360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594360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578485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213360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594360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594360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594360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594360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594360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594360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594360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594360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opLeftCell="D7" workbookViewId="0">
      <selection activeCell="L19" sqref="L19:L23"/>
    </sheetView>
  </sheetViews>
  <sheetFormatPr defaultColWidth="9" defaultRowHeight="26.1" customHeight="1"/>
  <cols>
    <col min="1" max="1" width="17.125" style="69" customWidth="1"/>
    <col min="2" max="8" width="9.37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15.95" customHeight="1" spans="1:15">
      <c r="A1" s="70" t="s">
        <v>153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15.95" customHeight="1" spans="1:15">
      <c r="A2" s="72" t="s">
        <v>63</v>
      </c>
      <c r="B2" s="73" t="s">
        <v>64</v>
      </c>
      <c r="C2" s="73"/>
      <c r="D2" s="74" t="s">
        <v>69</v>
      </c>
      <c r="E2" s="73" t="s">
        <v>70</v>
      </c>
      <c r="F2" s="73"/>
      <c r="G2" s="73"/>
      <c r="H2" s="73"/>
      <c r="I2" s="92"/>
      <c r="J2" s="93" t="s">
        <v>58</v>
      </c>
      <c r="K2" s="73" t="s">
        <v>154</v>
      </c>
      <c r="L2" s="73"/>
      <c r="M2" s="73"/>
      <c r="N2" s="73"/>
      <c r="O2" s="94"/>
    </row>
    <row r="3" ht="15.95" customHeight="1" spans="1:15">
      <c r="A3" s="75" t="s">
        <v>155</v>
      </c>
      <c r="B3" s="76" t="s">
        <v>156</v>
      </c>
      <c r="C3" s="76"/>
      <c r="D3" s="76"/>
      <c r="E3" s="76"/>
      <c r="F3" s="76"/>
      <c r="G3" s="76"/>
      <c r="H3" s="76"/>
      <c r="I3" s="95"/>
      <c r="J3" s="96" t="s">
        <v>157</v>
      </c>
      <c r="K3" s="96"/>
      <c r="L3" s="96"/>
      <c r="M3" s="96"/>
      <c r="N3" s="96"/>
      <c r="O3" s="97"/>
    </row>
    <row r="4" ht="15.95" customHeight="1" spans="1:16">
      <c r="A4" s="75"/>
      <c r="B4" s="77" t="s">
        <v>111</v>
      </c>
      <c r="C4" s="77" t="s">
        <v>112</v>
      </c>
      <c r="D4" s="77" t="s">
        <v>113</v>
      </c>
      <c r="E4" s="77" t="s">
        <v>114</v>
      </c>
      <c r="F4" s="77" t="s">
        <v>115</v>
      </c>
      <c r="G4" s="77" t="s">
        <v>116</v>
      </c>
      <c r="H4" s="78" t="s">
        <v>158</v>
      </c>
      <c r="I4" s="95"/>
      <c r="J4" s="77" t="s">
        <v>111</v>
      </c>
      <c r="K4" s="77" t="s">
        <v>112</v>
      </c>
      <c r="L4" s="77" t="s">
        <v>113</v>
      </c>
      <c r="M4" s="77" t="s">
        <v>114</v>
      </c>
      <c r="N4" s="77" t="s">
        <v>115</v>
      </c>
      <c r="O4" s="77" t="s">
        <v>116</v>
      </c>
      <c r="P4" s="78" t="s">
        <v>158</v>
      </c>
    </row>
    <row r="5" ht="15.95" customHeight="1" spans="1:15">
      <c r="A5" s="75"/>
      <c r="B5" s="79" t="s">
        <v>159</v>
      </c>
      <c r="C5" s="79" t="s">
        <v>160</v>
      </c>
      <c r="D5" s="79" t="s">
        <v>161</v>
      </c>
      <c r="E5" s="79" t="s">
        <v>162</v>
      </c>
      <c r="F5" s="79" t="s">
        <v>163</v>
      </c>
      <c r="G5" s="79" t="s">
        <v>164</v>
      </c>
      <c r="H5" s="79" t="s">
        <v>165</v>
      </c>
      <c r="I5" s="95"/>
      <c r="J5" s="98" t="s">
        <v>218</v>
      </c>
      <c r="K5" s="98" t="s">
        <v>219</v>
      </c>
      <c r="L5" s="98" t="s">
        <v>220</v>
      </c>
      <c r="M5" s="98" t="s">
        <v>221</v>
      </c>
      <c r="N5" s="98" t="s">
        <v>220</v>
      </c>
      <c r="O5" s="98" t="s">
        <v>218</v>
      </c>
    </row>
    <row r="6" ht="15.95" customHeight="1" spans="1:15">
      <c r="A6" s="80" t="s">
        <v>168</v>
      </c>
      <c r="B6" s="81">
        <f t="shared" ref="B6" si="0">C6-1</f>
        <v>73</v>
      </c>
      <c r="C6" s="81">
        <f t="shared" ref="C6" si="1">D6-2</f>
        <v>74</v>
      </c>
      <c r="D6" s="81">
        <v>76</v>
      </c>
      <c r="E6" s="81">
        <f t="shared" ref="E6" si="2">D6+2</f>
        <v>78</v>
      </c>
      <c r="F6" s="81">
        <f t="shared" ref="F6" si="3">E6+2</f>
        <v>80</v>
      </c>
      <c r="G6" s="81">
        <f t="shared" ref="G6" si="4">F6+1</f>
        <v>81</v>
      </c>
      <c r="H6" s="81">
        <f t="shared" ref="H6" si="5">G6+1</f>
        <v>82</v>
      </c>
      <c r="I6" s="95"/>
      <c r="J6" s="99" t="s">
        <v>222</v>
      </c>
      <c r="K6" s="99" t="s">
        <v>223</v>
      </c>
      <c r="L6" s="99" t="s">
        <v>224</v>
      </c>
      <c r="M6" s="99" t="s">
        <v>224</v>
      </c>
      <c r="N6" s="99" t="s">
        <v>225</v>
      </c>
      <c r="O6" s="100" t="s">
        <v>226</v>
      </c>
    </row>
    <row r="7" ht="15.95" customHeight="1" spans="1:15">
      <c r="A7" s="80" t="s">
        <v>174</v>
      </c>
      <c r="B7" s="81">
        <f t="shared" ref="B7:B9" si="6">C7-4</f>
        <v>114</v>
      </c>
      <c r="C7" s="81">
        <f t="shared" ref="C7:C9" si="7">D7-4</f>
        <v>118</v>
      </c>
      <c r="D7" s="81">
        <v>122</v>
      </c>
      <c r="E7" s="81">
        <f t="shared" ref="E7:E9" si="8">D7+4</f>
        <v>126</v>
      </c>
      <c r="F7" s="81">
        <f>E7+4</f>
        <v>130</v>
      </c>
      <c r="G7" s="81">
        <f t="shared" ref="G7:G9" si="9">F7+6</f>
        <v>136</v>
      </c>
      <c r="H7" s="81">
        <f>G7+6</f>
        <v>142</v>
      </c>
      <c r="I7" s="95"/>
      <c r="J7" s="99" t="s">
        <v>227</v>
      </c>
      <c r="K7" s="99" t="s">
        <v>228</v>
      </c>
      <c r="L7" s="99" t="s">
        <v>229</v>
      </c>
      <c r="M7" s="99" t="s">
        <v>227</v>
      </c>
      <c r="N7" s="99" t="s">
        <v>228</v>
      </c>
      <c r="O7" s="100" t="s">
        <v>229</v>
      </c>
    </row>
    <row r="8" ht="15.95" customHeight="1" spans="1:15">
      <c r="A8" s="80" t="s">
        <v>175</v>
      </c>
      <c r="B8" s="81">
        <f t="shared" si="6"/>
        <v>110</v>
      </c>
      <c r="C8" s="81">
        <f t="shared" si="7"/>
        <v>114</v>
      </c>
      <c r="D8" s="81">
        <v>118</v>
      </c>
      <c r="E8" s="81">
        <f t="shared" si="8"/>
        <v>122</v>
      </c>
      <c r="F8" s="81">
        <f>E8+5</f>
        <v>127</v>
      </c>
      <c r="G8" s="81">
        <f t="shared" si="9"/>
        <v>133</v>
      </c>
      <c r="H8" s="81">
        <f>G8+7</f>
        <v>140</v>
      </c>
      <c r="I8" s="95"/>
      <c r="J8" s="99" t="s">
        <v>227</v>
      </c>
      <c r="K8" s="99" t="s">
        <v>228</v>
      </c>
      <c r="L8" s="99" t="s">
        <v>228</v>
      </c>
      <c r="M8" s="99" t="s">
        <v>227</v>
      </c>
      <c r="N8" s="99" t="s">
        <v>229</v>
      </c>
      <c r="O8" s="100" t="s">
        <v>227</v>
      </c>
    </row>
    <row r="9" ht="15.95" customHeight="1" spans="1:15">
      <c r="A9" s="80" t="s">
        <v>177</v>
      </c>
      <c r="B9" s="81">
        <f t="shared" si="6"/>
        <v>110</v>
      </c>
      <c r="C9" s="81">
        <f t="shared" si="7"/>
        <v>114</v>
      </c>
      <c r="D9" s="81">
        <v>118</v>
      </c>
      <c r="E9" s="81">
        <f t="shared" si="8"/>
        <v>122</v>
      </c>
      <c r="F9" s="81">
        <f>E9+5</f>
        <v>127</v>
      </c>
      <c r="G9" s="81">
        <f t="shared" si="9"/>
        <v>133</v>
      </c>
      <c r="H9" s="81">
        <f>G9+7</f>
        <v>140</v>
      </c>
      <c r="I9" s="95"/>
      <c r="J9" s="99" t="s">
        <v>228</v>
      </c>
      <c r="K9" s="99" t="s">
        <v>230</v>
      </c>
      <c r="L9" s="99" t="s">
        <v>231</v>
      </c>
      <c r="M9" s="99" t="s">
        <v>228</v>
      </c>
      <c r="N9" s="99" t="s">
        <v>228</v>
      </c>
      <c r="O9" s="100" t="s">
        <v>227</v>
      </c>
    </row>
    <row r="10" ht="15.95" customHeight="1" spans="1:15">
      <c r="A10" s="80" t="s">
        <v>178</v>
      </c>
      <c r="B10" s="81">
        <f>C10-1.2</f>
        <v>47.6</v>
      </c>
      <c r="C10" s="81">
        <f>D10-1.2</f>
        <v>48.8</v>
      </c>
      <c r="D10" s="81">
        <v>50</v>
      </c>
      <c r="E10" s="81">
        <f>D10+1.2</f>
        <v>51.2</v>
      </c>
      <c r="F10" s="81">
        <f>E10+1.2</f>
        <v>52.4</v>
      </c>
      <c r="G10" s="81">
        <f>F10+1.4</f>
        <v>53.8</v>
      </c>
      <c r="H10" s="81">
        <f>G10+1.4</f>
        <v>55.2</v>
      </c>
      <c r="I10" s="95"/>
      <c r="J10" s="99" t="s">
        <v>232</v>
      </c>
      <c r="K10" s="99" t="s">
        <v>233</v>
      </c>
      <c r="L10" s="99" t="s">
        <v>225</v>
      </c>
      <c r="M10" s="99" t="s">
        <v>233</v>
      </c>
      <c r="N10" s="99" t="s">
        <v>234</v>
      </c>
      <c r="O10" s="100" t="s">
        <v>235</v>
      </c>
    </row>
    <row r="11" ht="15.95" customHeight="1" spans="1:15">
      <c r="A11" s="80" t="s">
        <v>179</v>
      </c>
      <c r="B11" s="81">
        <f>C11-0.6</f>
        <v>63.2</v>
      </c>
      <c r="C11" s="81">
        <f>D11-1.2</f>
        <v>63.8</v>
      </c>
      <c r="D11" s="81">
        <v>65</v>
      </c>
      <c r="E11" s="81">
        <f>D11+1.2</f>
        <v>66.2</v>
      </c>
      <c r="F11" s="81">
        <f>E11+1.2</f>
        <v>67.4</v>
      </c>
      <c r="G11" s="81">
        <f>F11+0.6</f>
        <v>68</v>
      </c>
      <c r="H11" s="81">
        <f>G11+0.6</f>
        <v>68.6</v>
      </c>
      <c r="I11" s="95"/>
      <c r="J11" s="99" t="s">
        <v>236</v>
      </c>
      <c r="K11" s="99" t="s">
        <v>237</v>
      </c>
      <c r="L11" s="99" t="s">
        <v>238</v>
      </c>
      <c r="M11" s="99" t="s">
        <v>233</v>
      </c>
      <c r="N11" s="99" t="s">
        <v>239</v>
      </c>
      <c r="O11" s="100" t="s">
        <v>240</v>
      </c>
    </row>
    <row r="12" ht="15.95" customHeight="1" spans="1:15">
      <c r="A12" s="82" t="s">
        <v>180</v>
      </c>
      <c r="B12" s="81">
        <f>C12-0.8</f>
        <v>23.4</v>
      </c>
      <c r="C12" s="81">
        <f>D12-0.8</f>
        <v>24.2</v>
      </c>
      <c r="D12" s="81">
        <v>25</v>
      </c>
      <c r="E12" s="81">
        <f>D12+0.8</f>
        <v>25.8</v>
      </c>
      <c r="F12" s="81">
        <f>E12+0.8</f>
        <v>26.6</v>
      </c>
      <c r="G12" s="81">
        <f>F12+1.3</f>
        <v>27.9</v>
      </c>
      <c r="H12" s="81">
        <f>G12+1.3</f>
        <v>29.2</v>
      </c>
      <c r="I12" s="95"/>
      <c r="J12" s="99" t="s">
        <v>232</v>
      </c>
      <c r="K12" s="99" t="s">
        <v>241</v>
      </c>
      <c r="L12" s="99" t="s">
        <v>225</v>
      </c>
      <c r="M12" s="99" t="s">
        <v>235</v>
      </c>
      <c r="N12" s="99" t="s">
        <v>242</v>
      </c>
      <c r="O12" s="100" t="s">
        <v>243</v>
      </c>
    </row>
    <row r="13" ht="15.95" customHeight="1" spans="1:15">
      <c r="A13" s="80" t="s">
        <v>182</v>
      </c>
      <c r="B13" s="83">
        <f>C13-0.7</f>
        <v>20.1</v>
      </c>
      <c r="C13" s="83">
        <f>D13-0.7</f>
        <v>20.8</v>
      </c>
      <c r="D13" s="83">
        <v>21.5</v>
      </c>
      <c r="E13" s="83">
        <f>D13+0.7</f>
        <v>22.2</v>
      </c>
      <c r="F13" s="83">
        <f>E13+0.7</f>
        <v>22.9</v>
      </c>
      <c r="G13" s="83">
        <f>F13+1</f>
        <v>23.9</v>
      </c>
      <c r="H13" s="83">
        <f>G13+1</f>
        <v>24.9</v>
      </c>
      <c r="I13" s="95"/>
      <c r="J13" s="99" t="s">
        <v>244</v>
      </c>
      <c r="K13" s="99" t="s">
        <v>242</v>
      </c>
      <c r="L13" s="99" t="s">
        <v>238</v>
      </c>
      <c r="M13" s="99" t="s">
        <v>238</v>
      </c>
      <c r="N13" s="99" t="s">
        <v>230</v>
      </c>
      <c r="O13" s="100" t="s">
        <v>245</v>
      </c>
    </row>
    <row r="14" ht="15.95" customHeight="1" spans="1:15">
      <c r="A14" s="80" t="s">
        <v>183</v>
      </c>
      <c r="B14" s="84">
        <f>C14-0.5</f>
        <v>13.5</v>
      </c>
      <c r="C14" s="84">
        <f>D14-0.5</f>
        <v>14</v>
      </c>
      <c r="D14" s="84">
        <v>14.5</v>
      </c>
      <c r="E14" s="84">
        <f>D14+0.5</f>
        <v>15</v>
      </c>
      <c r="F14" s="84">
        <f>E14+0.5</f>
        <v>15.5</v>
      </c>
      <c r="G14" s="84">
        <f>F14+0.7</f>
        <v>16.2</v>
      </c>
      <c r="H14" s="84">
        <f>G14+0.7</f>
        <v>16.9</v>
      </c>
      <c r="I14" s="95"/>
      <c r="J14" s="99" t="s">
        <v>246</v>
      </c>
      <c r="K14" s="99" t="s">
        <v>247</v>
      </c>
      <c r="L14" s="99" t="s">
        <v>236</v>
      </c>
      <c r="M14" s="99" t="s">
        <v>247</v>
      </c>
      <c r="N14" s="99" t="s">
        <v>230</v>
      </c>
      <c r="O14" s="100" t="s">
        <v>233</v>
      </c>
    </row>
    <row r="15" ht="15.95" customHeight="1" spans="1:15">
      <c r="A15" s="80" t="s">
        <v>184</v>
      </c>
      <c r="B15" s="81">
        <f t="shared" ref="B15:B19" si="10">C15-1</f>
        <v>56</v>
      </c>
      <c r="C15" s="81">
        <f>D15-1</f>
        <v>57</v>
      </c>
      <c r="D15" s="85">
        <v>58</v>
      </c>
      <c r="E15" s="81">
        <f>D15+1</f>
        <v>59</v>
      </c>
      <c r="F15" s="81">
        <f>E15+1</f>
        <v>60</v>
      </c>
      <c r="G15" s="81">
        <f>F15+1.5</f>
        <v>61.5</v>
      </c>
      <c r="H15" s="81">
        <f>G15+1.5</f>
        <v>63</v>
      </c>
      <c r="I15" s="95"/>
      <c r="J15" s="99" t="s">
        <v>248</v>
      </c>
      <c r="K15" s="99" t="s">
        <v>238</v>
      </c>
      <c r="L15" s="99" t="s">
        <v>230</v>
      </c>
      <c r="M15" s="99" t="s">
        <v>230</v>
      </c>
      <c r="N15" s="99" t="s">
        <v>227</v>
      </c>
      <c r="O15" s="100" t="s">
        <v>249</v>
      </c>
    </row>
    <row r="16" ht="15.95" customHeight="1" spans="1:15">
      <c r="A16" s="75" t="s">
        <v>155</v>
      </c>
      <c r="B16" s="76" t="s">
        <v>185</v>
      </c>
      <c r="C16" s="76"/>
      <c r="D16" s="76"/>
      <c r="E16" s="76"/>
      <c r="F16" s="76"/>
      <c r="G16" s="76"/>
      <c r="H16" s="76"/>
      <c r="I16" s="95"/>
      <c r="J16" s="101"/>
      <c r="K16" s="101"/>
      <c r="L16" s="101"/>
      <c r="M16" s="101"/>
      <c r="N16" s="101"/>
      <c r="O16" s="102"/>
    </row>
    <row r="17" ht="15.95" customHeight="1" spans="1:16">
      <c r="A17" s="75"/>
      <c r="B17" s="77" t="s">
        <v>111</v>
      </c>
      <c r="C17" s="77" t="s">
        <v>112</v>
      </c>
      <c r="D17" s="77" t="s">
        <v>113</v>
      </c>
      <c r="E17" s="77" t="s">
        <v>114</v>
      </c>
      <c r="F17" s="77" t="s">
        <v>115</v>
      </c>
      <c r="G17" s="77" t="s">
        <v>116</v>
      </c>
      <c r="H17" s="78" t="s">
        <v>158</v>
      </c>
      <c r="I17" s="95"/>
      <c r="J17" s="77" t="s">
        <v>111</v>
      </c>
      <c r="K17" s="77" t="s">
        <v>112</v>
      </c>
      <c r="L17" s="77" t="s">
        <v>113</v>
      </c>
      <c r="M17" s="77" t="s">
        <v>114</v>
      </c>
      <c r="N17" s="77" t="s">
        <v>115</v>
      </c>
      <c r="O17" s="77" t="s">
        <v>116</v>
      </c>
      <c r="P17" s="78" t="s">
        <v>158</v>
      </c>
    </row>
    <row r="18" ht="15.95" customHeight="1" spans="1:15">
      <c r="A18" s="75"/>
      <c r="B18" s="79" t="s">
        <v>159</v>
      </c>
      <c r="C18" s="79" t="s">
        <v>160</v>
      </c>
      <c r="D18" s="79" t="s">
        <v>161</v>
      </c>
      <c r="E18" s="79" t="s">
        <v>162</v>
      </c>
      <c r="F18" s="79" t="s">
        <v>163</v>
      </c>
      <c r="G18" s="79" t="s">
        <v>164</v>
      </c>
      <c r="H18" s="79" t="s">
        <v>165</v>
      </c>
      <c r="I18" s="95"/>
      <c r="J18" s="98" t="s">
        <v>218</v>
      </c>
      <c r="K18" s="98" t="s">
        <v>219</v>
      </c>
      <c r="L18" s="98" t="s">
        <v>220</v>
      </c>
      <c r="M18" s="98" t="s">
        <v>221</v>
      </c>
      <c r="N18" s="98" t="s">
        <v>220</v>
      </c>
      <c r="O18" s="98" t="s">
        <v>218</v>
      </c>
    </row>
    <row r="19" ht="15.95" customHeight="1" spans="1:15">
      <c r="A19" s="80" t="s">
        <v>168</v>
      </c>
      <c r="B19" s="81">
        <f t="shared" si="10"/>
        <v>68</v>
      </c>
      <c r="C19" s="81">
        <f t="shared" ref="C19" si="11">D19-2</f>
        <v>69</v>
      </c>
      <c r="D19" s="81">
        <v>71</v>
      </c>
      <c r="E19" s="81">
        <f t="shared" ref="E19" si="12">D19+2</f>
        <v>73</v>
      </c>
      <c r="F19" s="81">
        <f t="shared" ref="F19" si="13">E19+2</f>
        <v>75</v>
      </c>
      <c r="G19" s="81">
        <f t="shared" ref="G19" si="14">F19+1</f>
        <v>76</v>
      </c>
      <c r="H19" s="81">
        <f t="shared" ref="H19" si="15">G19+1</f>
        <v>77</v>
      </c>
      <c r="I19" s="95"/>
      <c r="J19" s="99" t="s">
        <v>238</v>
      </c>
      <c r="K19" s="99" t="s">
        <v>231</v>
      </c>
      <c r="L19" s="99" t="s">
        <v>241</v>
      </c>
      <c r="M19" s="99" t="s">
        <v>250</v>
      </c>
      <c r="N19" s="99" t="s">
        <v>226</v>
      </c>
      <c r="O19" s="100" t="s">
        <v>251</v>
      </c>
    </row>
    <row r="20" ht="15.95" customHeight="1" spans="1:15">
      <c r="A20" s="80" t="s">
        <v>174</v>
      </c>
      <c r="B20" s="81">
        <f t="shared" ref="B20:B22" si="16">C20-4</f>
        <v>104</v>
      </c>
      <c r="C20" s="81">
        <f t="shared" ref="C20:C22" si="17">D20-4</f>
        <v>108</v>
      </c>
      <c r="D20" s="81">
        <v>112</v>
      </c>
      <c r="E20" s="81">
        <f t="shared" ref="E20:E22" si="18">D20+4</f>
        <v>116</v>
      </c>
      <c r="F20" s="81">
        <f>E20+4</f>
        <v>120</v>
      </c>
      <c r="G20" s="81">
        <f t="shared" ref="G20:G22" si="19">F20+6</f>
        <v>126</v>
      </c>
      <c r="H20" s="81">
        <f>G20+6</f>
        <v>132</v>
      </c>
      <c r="I20" s="95"/>
      <c r="J20" s="99" t="s">
        <v>231</v>
      </c>
      <c r="K20" s="99" t="s">
        <v>252</v>
      </c>
      <c r="L20" s="99" t="s">
        <v>253</v>
      </c>
      <c r="M20" s="99" t="s">
        <v>252</v>
      </c>
      <c r="N20" s="99" t="s">
        <v>228</v>
      </c>
      <c r="O20" s="100" t="s">
        <v>231</v>
      </c>
    </row>
    <row r="21" ht="15.95" customHeight="1" spans="1:15">
      <c r="A21" s="80" t="s">
        <v>175</v>
      </c>
      <c r="B21" s="81">
        <f t="shared" si="16"/>
        <v>98</v>
      </c>
      <c r="C21" s="81">
        <f t="shared" si="17"/>
        <v>102</v>
      </c>
      <c r="D21" s="81">
        <v>106</v>
      </c>
      <c r="E21" s="81">
        <f t="shared" si="18"/>
        <v>110</v>
      </c>
      <c r="F21" s="81">
        <f>E21+5</f>
        <v>115</v>
      </c>
      <c r="G21" s="81">
        <f t="shared" si="19"/>
        <v>121</v>
      </c>
      <c r="H21" s="81">
        <f>G21+7</f>
        <v>128</v>
      </c>
      <c r="I21" s="95"/>
      <c r="J21" s="99" t="s">
        <v>231</v>
      </c>
      <c r="K21" s="99" t="s">
        <v>227</v>
      </c>
      <c r="L21" s="99" t="s">
        <v>227</v>
      </c>
      <c r="M21" s="99" t="s">
        <v>254</v>
      </c>
      <c r="N21" s="99" t="s">
        <v>229</v>
      </c>
      <c r="O21" s="100" t="s">
        <v>227</v>
      </c>
    </row>
    <row r="22" ht="15.95" customHeight="1" spans="1:15">
      <c r="A22" s="80" t="s">
        <v>177</v>
      </c>
      <c r="B22" s="81">
        <f t="shared" si="16"/>
        <v>98</v>
      </c>
      <c r="C22" s="81">
        <f t="shared" si="17"/>
        <v>102</v>
      </c>
      <c r="D22" s="81">
        <v>106</v>
      </c>
      <c r="E22" s="81">
        <f t="shared" si="18"/>
        <v>110</v>
      </c>
      <c r="F22" s="81">
        <f>E22+5</f>
        <v>115</v>
      </c>
      <c r="G22" s="81">
        <f t="shared" si="19"/>
        <v>121</v>
      </c>
      <c r="H22" s="81">
        <f>G22+7</f>
        <v>128</v>
      </c>
      <c r="I22" s="95"/>
      <c r="J22" s="99" t="s">
        <v>230</v>
      </c>
      <c r="K22" s="99" t="s">
        <v>231</v>
      </c>
      <c r="L22" s="99" t="s">
        <v>230</v>
      </c>
      <c r="M22" s="99" t="s">
        <v>228</v>
      </c>
      <c r="N22" s="99" t="s">
        <v>230</v>
      </c>
      <c r="O22" s="100" t="s">
        <v>229</v>
      </c>
    </row>
    <row r="23" ht="15.95" customHeight="1" spans="1:15">
      <c r="A23" s="80" t="s">
        <v>178</v>
      </c>
      <c r="B23" s="81">
        <f>C23-1.2</f>
        <v>44.6</v>
      </c>
      <c r="C23" s="81">
        <f>D23-1.2</f>
        <v>45.8</v>
      </c>
      <c r="D23" s="81">
        <v>47</v>
      </c>
      <c r="E23" s="81">
        <f>D23+1.2</f>
        <v>48.2</v>
      </c>
      <c r="F23" s="81">
        <f>E23+1.2</f>
        <v>49.4</v>
      </c>
      <c r="G23" s="81">
        <f>F23+1.4</f>
        <v>50.8</v>
      </c>
      <c r="H23" s="81">
        <f>G23+1.4</f>
        <v>52.2</v>
      </c>
      <c r="I23" s="95"/>
      <c r="J23" s="99" t="s">
        <v>235</v>
      </c>
      <c r="K23" s="99" t="s">
        <v>223</v>
      </c>
      <c r="L23" s="99" t="s">
        <v>222</v>
      </c>
      <c r="M23" s="99" t="s">
        <v>226</v>
      </c>
      <c r="N23" s="99" t="s">
        <v>241</v>
      </c>
      <c r="O23" s="100" t="s">
        <v>233</v>
      </c>
    </row>
    <row r="24" ht="15.95" customHeight="1" spans="1:15">
      <c r="A24" s="80" t="s">
        <v>179</v>
      </c>
      <c r="B24" s="81">
        <f>C24-0.6</f>
        <v>60.2</v>
      </c>
      <c r="C24" s="81">
        <f>D24-1.2</f>
        <v>60.8</v>
      </c>
      <c r="D24" s="81">
        <v>62</v>
      </c>
      <c r="E24" s="81">
        <f>D24+1.2</f>
        <v>63.2</v>
      </c>
      <c r="F24" s="81">
        <f>E24+1.2</f>
        <v>64.4</v>
      </c>
      <c r="G24" s="81">
        <f>F24+0.6</f>
        <v>65</v>
      </c>
      <c r="H24" s="81">
        <f>G24+0.6</f>
        <v>65.6</v>
      </c>
      <c r="I24" s="95"/>
      <c r="J24" s="103" t="s">
        <v>242</v>
      </c>
      <c r="K24" s="103" t="s">
        <v>237</v>
      </c>
      <c r="L24" s="103" t="s">
        <v>255</v>
      </c>
      <c r="M24" s="103" t="s">
        <v>256</v>
      </c>
      <c r="N24" s="103" t="s">
        <v>257</v>
      </c>
      <c r="O24" s="100" t="s">
        <v>224</v>
      </c>
    </row>
    <row r="25" ht="15.95" customHeight="1" spans="1:15">
      <c r="A25" s="82" t="s">
        <v>180</v>
      </c>
      <c r="B25" s="81">
        <f>C25-0.8</f>
        <v>20.4</v>
      </c>
      <c r="C25" s="81">
        <f>D25-0.8</f>
        <v>21.2</v>
      </c>
      <c r="D25" s="81">
        <v>22</v>
      </c>
      <c r="E25" s="81">
        <f>D25+0.8</f>
        <v>22.8</v>
      </c>
      <c r="F25" s="81">
        <f>E25+0.8</f>
        <v>23.6</v>
      </c>
      <c r="G25" s="81">
        <f>F25+1.3</f>
        <v>24.9</v>
      </c>
      <c r="H25" s="81">
        <f>G25+1.3</f>
        <v>26.2</v>
      </c>
      <c r="I25" s="95"/>
      <c r="J25" s="103" t="s">
        <v>232</v>
      </c>
      <c r="K25" s="103" t="s">
        <v>222</v>
      </c>
      <c r="L25" s="103" t="s">
        <v>231</v>
      </c>
      <c r="M25" s="103" t="s">
        <v>258</v>
      </c>
      <c r="N25" s="103" t="s">
        <v>232</v>
      </c>
      <c r="O25" s="104" t="s">
        <v>255</v>
      </c>
    </row>
    <row r="26" ht="15.95" customHeight="1" spans="1:15">
      <c r="A26" s="80" t="s">
        <v>182</v>
      </c>
      <c r="B26" s="81">
        <f>C26-0.7</f>
        <v>15.6</v>
      </c>
      <c r="C26" s="81">
        <f>D26-0.7</f>
        <v>16.3</v>
      </c>
      <c r="D26" s="81">
        <v>17</v>
      </c>
      <c r="E26" s="81">
        <f>D26+0.7</f>
        <v>17.7</v>
      </c>
      <c r="F26" s="81">
        <f>E26+0.7</f>
        <v>18.4</v>
      </c>
      <c r="G26" s="81">
        <f>F26+1</f>
        <v>19.4</v>
      </c>
      <c r="H26" s="81">
        <f>G26+1</f>
        <v>20.4</v>
      </c>
      <c r="I26" s="95"/>
      <c r="J26" s="103" t="s">
        <v>259</v>
      </c>
      <c r="K26" s="103" t="s">
        <v>237</v>
      </c>
      <c r="L26" s="103" t="s">
        <v>260</v>
      </c>
      <c r="M26" s="103" t="s">
        <v>234</v>
      </c>
      <c r="N26" s="103" t="s">
        <v>230</v>
      </c>
      <c r="O26" s="104" t="s">
        <v>230</v>
      </c>
    </row>
    <row r="27" ht="15.95" customHeight="1" spans="1:15">
      <c r="A27" s="80" t="s">
        <v>183</v>
      </c>
      <c r="B27" s="84">
        <f>C27-0.5</f>
        <v>10</v>
      </c>
      <c r="C27" s="84">
        <f>D27-0.5</f>
        <v>10.5</v>
      </c>
      <c r="D27" s="84">
        <v>11</v>
      </c>
      <c r="E27" s="84">
        <f>D27+0.5</f>
        <v>11.5</v>
      </c>
      <c r="F27" s="84">
        <f>E27+0.5</f>
        <v>12</v>
      </c>
      <c r="G27" s="84">
        <f>F27+0.7</f>
        <v>12.7</v>
      </c>
      <c r="H27" s="84">
        <f>G27+0.7</f>
        <v>13.4</v>
      </c>
      <c r="I27" s="95"/>
      <c r="J27" s="103" t="s">
        <v>230</v>
      </c>
      <c r="K27" s="103" t="s">
        <v>230</v>
      </c>
      <c r="L27" s="103" t="s">
        <v>236</v>
      </c>
      <c r="M27" s="103" t="s">
        <v>230</v>
      </c>
      <c r="N27" s="103" t="s">
        <v>230</v>
      </c>
      <c r="O27" s="104" t="s">
        <v>230</v>
      </c>
    </row>
    <row r="28" ht="15.95" customHeight="1" spans="1:15">
      <c r="A28" s="86" t="s">
        <v>184</v>
      </c>
      <c r="B28" s="87">
        <f>C28-1</f>
        <v>46</v>
      </c>
      <c r="C28" s="87">
        <f>D28-1</f>
        <v>47</v>
      </c>
      <c r="D28" s="88">
        <v>48</v>
      </c>
      <c r="E28" s="87">
        <f>D28+1</f>
        <v>49</v>
      </c>
      <c r="F28" s="87">
        <f>E28+1</f>
        <v>50</v>
      </c>
      <c r="G28" s="87">
        <f>F28+1.5</f>
        <v>51.5</v>
      </c>
      <c r="H28" s="87">
        <f>G28+1.5</f>
        <v>53</v>
      </c>
      <c r="I28" s="186"/>
      <c r="J28" s="106" t="s">
        <v>227</v>
      </c>
      <c r="K28" s="106" t="s">
        <v>230</v>
      </c>
      <c r="L28" s="187" t="s">
        <v>230</v>
      </c>
      <c r="M28" s="106" t="s">
        <v>230</v>
      </c>
      <c r="N28" s="106" t="s">
        <v>230</v>
      </c>
      <c r="O28" s="188" t="s">
        <v>230</v>
      </c>
    </row>
    <row r="29" ht="15.6" spans="1:15">
      <c r="A29" s="89" t="s">
        <v>125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</row>
    <row r="30" ht="15.6" spans="1:15">
      <c r="A30" s="69" t="s">
        <v>188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ht="15.6" spans="1:15">
      <c r="A31" s="90"/>
      <c r="B31" s="90"/>
      <c r="C31" s="90"/>
      <c r="D31" s="90"/>
      <c r="E31" s="90"/>
      <c r="F31" s="90"/>
      <c r="G31" s="90"/>
      <c r="H31" s="90"/>
      <c r="I31" s="90"/>
      <c r="J31" s="89" t="s">
        <v>261</v>
      </c>
      <c r="K31" s="108"/>
      <c r="L31" s="89" t="s">
        <v>190</v>
      </c>
      <c r="M31" s="89"/>
      <c r="N31" s="89" t="s">
        <v>191</v>
      </c>
      <c r="O31" s="69" t="s">
        <v>150</v>
      </c>
    </row>
  </sheetData>
  <mergeCells count="9">
    <mergeCell ref="A1:O1"/>
    <mergeCell ref="B2:C2"/>
    <mergeCell ref="E2:H2"/>
    <mergeCell ref="K2:O2"/>
    <mergeCell ref="B3:H3"/>
    <mergeCell ref="J3:O3"/>
    <mergeCell ref="B16:H16"/>
    <mergeCell ref="A3:A5"/>
    <mergeCell ref="A16:A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5" zoomScaleNormal="125" workbookViewId="0">
      <selection activeCell="M8" sqref="M8"/>
    </sheetView>
  </sheetViews>
  <sheetFormatPr defaultColWidth="10.125" defaultRowHeight="15.6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9.125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ht="26.55" spans="1:11">
      <c r="A1" s="112" t="s">
        <v>262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13" t="s">
        <v>54</v>
      </c>
      <c r="B2" s="114" t="s">
        <v>263</v>
      </c>
      <c r="C2" s="114"/>
      <c r="D2" s="115" t="s">
        <v>63</v>
      </c>
      <c r="E2" s="116" t="s">
        <v>64</v>
      </c>
      <c r="F2" s="117"/>
      <c r="G2" s="116" t="s">
        <v>70</v>
      </c>
      <c r="H2" s="117"/>
      <c r="I2" s="148" t="s">
        <v>58</v>
      </c>
      <c r="J2" s="169" t="s">
        <v>193</v>
      </c>
      <c r="K2" s="170"/>
    </row>
    <row r="3" spans="1:11">
      <c r="A3" s="118" t="s">
        <v>76</v>
      </c>
      <c r="B3" s="119">
        <v>9500</v>
      </c>
      <c r="C3" s="119"/>
      <c r="D3" s="120" t="s">
        <v>264</v>
      </c>
      <c r="E3" s="121" t="s">
        <v>265</v>
      </c>
      <c r="F3" s="122"/>
      <c r="G3" s="122"/>
      <c r="H3" s="123" t="s">
        <v>266</v>
      </c>
      <c r="I3" s="123"/>
      <c r="J3" s="123"/>
      <c r="K3" s="171"/>
    </row>
    <row r="4" spans="1:11">
      <c r="A4" s="124" t="s">
        <v>73</v>
      </c>
      <c r="B4" s="125">
        <v>4</v>
      </c>
      <c r="C4" s="125">
        <v>6</v>
      </c>
      <c r="D4" s="126" t="s">
        <v>267</v>
      </c>
      <c r="E4" s="122" t="s">
        <v>268</v>
      </c>
      <c r="F4" s="122"/>
      <c r="G4" s="122"/>
      <c r="H4" s="126" t="s">
        <v>269</v>
      </c>
      <c r="I4" s="126"/>
      <c r="J4" s="141" t="s">
        <v>67</v>
      </c>
      <c r="K4" s="172" t="s">
        <v>68</v>
      </c>
    </row>
    <row r="5" spans="1:11">
      <c r="A5" s="124" t="s">
        <v>270</v>
      </c>
      <c r="B5" s="119">
        <v>1</v>
      </c>
      <c r="C5" s="119"/>
      <c r="D5" s="120" t="s">
        <v>271</v>
      </c>
      <c r="E5" s="120" t="s">
        <v>272</v>
      </c>
      <c r="F5" s="120" t="s">
        <v>273</v>
      </c>
      <c r="G5" s="120" t="s">
        <v>274</v>
      </c>
      <c r="H5" s="126" t="s">
        <v>275</v>
      </c>
      <c r="I5" s="126"/>
      <c r="J5" s="141" t="s">
        <v>67</v>
      </c>
      <c r="K5" s="172" t="s">
        <v>68</v>
      </c>
    </row>
    <row r="6" ht="16.35" spans="1:11">
      <c r="A6" s="127" t="s">
        <v>276</v>
      </c>
      <c r="B6" s="128">
        <v>240</v>
      </c>
      <c r="C6" s="128"/>
      <c r="D6" s="129" t="s">
        <v>277</v>
      </c>
      <c r="E6" s="130"/>
      <c r="F6" s="131"/>
      <c r="G6" s="129">
        <v>9500</v>
      </c>
      <c r="H6" s="132" t="s">
        <v>278</v>
      </c>
      <c r="I6" s="132"/>
      <c r="J6" s="131" t="s">
        <v>67</v>
      </c>
      <c r="K6" s="173" t="s">
        <v>68</v>
      </c>
    </row>
    <row r="7" ht="16.35" spans="1:11">
      <c r="A7" s="133" t="s">
        <v>279</v>
      </c>
      <c r="B7" s="133"/>
      <c r="C7" s="133"/>
      <c r="D7" s="133"/>
      <c r="E7" s="134"/>
      <c r="F7" s="135"/>
      <c r="G7" s="136"/>
      <c r="H7" s="135"/>
      <c r="I7" s="134"/>
      <c r="J7" s="134"/>
      <c r="K7" s="134"/>
    </row>
    <row r="8" spans="1:11">
      <c r="A8" s="137" t="s">
        <v>280</v>
      </c>
      <c r="B8" s="138" t="s">
        <v>281</v>
      </c>
      <c r="C8" s="138" t="s">
        <v>282</v>
      </c>
      <c r="D8" s="138" t="s">
        <v>283</v>
      </c>
      <c r="E8" s="138" t="s">
        <v>284</v>
      </c>
      <c r="F8" s="138" t="s">
        <v>285</v>
      </c>
      <c r="G8" s="139" t="s">
        <v>279</v>
      </c>
      <c r="H8" s="140"/>
      <c r="I8" s="140"/>
      <c r="J8" s="140"/>
      <c r="K8" s="174"/>
    </row>
    <row r="9" spans="1:11">
      <c r="A9" s="124" t="s">
        <v>286</v>
      </c>
      <c r="B9" s="126"/>
      <c r="C9" s="141" t="s">
        <v>67</v>
      </c>
      <c r="D9" s="141" t="s">
        <v>68</v>
      </c>
      <c r="E9" s="120" t="s">
        <v>287</v>
      </c>
      <c r="F9" s="142" t="s">
        <v>288</v>
      </c>
      <c r="G9" s="143"/>
      <c r="H9" s="144"/>
      <c r="I9" s="144"/>
      <c r="J9" s="144"/>
      <c r="K9" s="175"/>
    </row>
    <row r="10" spans="1:11">
      <c r="A10" s="124" t="s">
        <v>289</v>
      </c>
      <c r="B10" s="126"/>
      <c r="C10" s="141" t="s">
        <v>67</v>
      </c>
      <c r="D10" s="141" t="s">
        <v>68</v>
      </c>
      <c r="E10" s="120" t="s">
        <v>290</v>
      </c>
      <c r="F10" s="142" t="s">
        <v>291</v>
      </c>
      <c r="G10" s="143" t="s">
        <v>292</v>
      </c>
      <c r="H10" s="144"/>
      <c r="I10" s="144"/>
      <c r="J10" s="144"/>
      <c r="K10" s="175"/>
    </row>
    <row r="11" spans="1:11">
      <c r="A11" s="145" t="s">
        <v>202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76"/>
    </row>
    <row r="12" spans="1:11">
      <c r="A12" s="118" t="s">
        <v>88</v>
      </c>
      <c r="B12" s="141" t="s">
        <v>84</v>
      </c>
      <c r="C12" s="141" t="s">
        <v>85</v>
      </c>
      <c r="D12" s="142"/>
      <c r="E12" s="120" t="s">
        <v>86</v>
      </c>
      <c r="F12" s="141" t="s">
        <v>84</v>
      </c>
      <c r="G12" s="141" t="s">
        <v>85</v>
      </c>
      <c r="H12" s="141"/>
      <c r="I12" s="120" t="s">
        <v>293</v>
      </c>
      <c r="J12" s="141" t="s">
        <v>84</v>
      </c>
      <c r="K12" s="172" t="s">
        <v>85</v>
      </c>
    </row>
    <row r="13" spans="1:11">
      <c r="A13" s="118" t="s">
        <v>91</v>
      </c>
      <c r="B13" s="141" t="s">
        <v>84</v>
      </c>
      <c r="C13" s="141" t="s">
        <v>85</v>
      </c>
      <c r="D13" s="142"/>
      <c r="E13" s="120" t="s">
        <v>96</v>
      </c>
      <c r="F13" s="141" t="s">
        <v>84</v>
      </c>
      <c r="G13" s="141" t="s">
        <v>85</v>
      </c>
      <c r="H13" s="141"/>
      <c r="I13" s="120" t="s">
        <v>294</v>
      </c>
      <c r="J13" s="141" t="s">
        <v>84</v>
      </c>
      <c r="K13" s="172" t="s">
        <v>85</v>
      </c>
    </row>
    <row r="14" ht="16.35" spans="1:11">
      <c r="A14" s="127" t="s">
        <v>295</v>
      </c>
      <c r="B14" s="131" t="s">
        <v>84</v>
      </c>
      <c r="C14" s="131" t="s">
        <v>85</v>
      </c>
      <c r="D14" s="130"/>
      <c r="E14" s="129" t="s">
        <v>296</v>
      </c>
      <c r="F14" s="131" t="s">
        <v>84</v>
      </c>
      <c r="G14" s="131" t="s">
        <v>85</v>
      </c>
      <c r="H14" s="131"/>
      <c r="I14" s="129" t="s">
        <v>297</v>
      </c>
      <c r="J14" s="131" t="s">
        <v>84</v>
      </c>
      <c r="K14" s="173" t="s">
        <v>85</v>
      </c>
    </row>
    <row r="15" ht="16.35" spans="1:11">
      <c r="A15" s="136"/>
      <c r="B15" s="147"/>
      <c r="C15" s="147"/>
      <c r="D15" s="134"/>
      <c r="E15" s="136"/>
      <c r="F15" s="147"/>
      <c r="G15" s="147"/>
      <c r="H15" s="147"/>
      <c r="I15" s="136"/>
      <c r="J15" s="147"/>
      <c r="K15" s="147"/>
    </row>
    <row r="16" s="109" customFormat="1" spans="1:11">
      <c r="A16" s="113" t="s">
        <v>298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77"/>
    </row>
    <row r="17" spans="1:11">
      <c r="A17" s="124" t="s">
        <v>299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8"/>
    </row>
    <row r="18" spans="1:11">
      <c r="A18" s="124" t="s">
        <v>300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8"/>
    </row>
    <row r="19" spans="1:11">
      <c r="A19" s="149" t="s">
        <v>301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2"/>
    </row>
    <row r="20" spans="1:11">
      <c r="A20" s="150" t="s">
        <v>302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79"/>
    </row>
    <row r="21" spans="1:11">
      <c r="A21" s="150" t="s">
        <v>303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79"/>
    </row>
    <row r="22" spans="1:11">
      <c r="A22" s="124" t="s">
        <v>304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78"/>
    </row>
    <row r="23" spans="1:11">
      <c r="A23" s="149" t="s">
        <v>305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72"/>
    </row>
    <row r="24" spans="1:11">
      <c r="A24" s="150" t="s">
        <v>306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79"/>
    </row>
    <row r="25" spans="1:11">
      <c r="A25" s="150" t="s">
        <v>307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9"/>
    </row>
    <row r="26" spans="1:11">
      <c r="A26" s="124" t="s">
        <v>124</v>
      </c>
      <c r="B26" s="126"/>
      <c r="C26" s="141" t="s">
        <v>67</v>
      </c>
      <c r="D26" s="141" t="s">
        <v>68</v>
      </c>
      <c r="E26" s="123"/>
      <c r="F26" s="123"/>
      <c r="G26" s="123"/>
      <c r="H26" s="123"/>
      <c r="I26" s="123"/>
      <c r="J26" s="123"/>
      <c r="K26" s="171"/>
    </row>
    <row r="27" ht="16.35" spans="1:11">
      <c r="A27" s="152" t="s">
        <v>308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80"/>
    </row>
    <row r="28" ht="16.35" spans="1:11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</row>
    <row r="29" spans="1:11">
      <c r="A29" s="155" t="s">
        <v>309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81"/>
    </row>
    <row r="30" spans="1:11">
      <c r="A30" s="157" t="s">
        <v>310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2"/>
    </row>
    <row r="31" spans="1:11">
      <c r="A31" s="157" t="s">
        <v>311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2"/>
    </row>
    <row r="32" spans="1:11">
      <c r="A32" s="157" t="s">
        <v>312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82"/>
    </row>
    <row r="33" spans="1:11">
      <c r="A33" s="157" t="s">
        <v>313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82"/>
    </row>
    <row r="34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2"/>
    </row>
    <row r="35" ht="23.1" customHeight="1" spans="1:11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82"/>
    </row>
    <row r="36" ht="23.1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9"/>
    </row>
    <row r="37" ht="23.1" customHeight="1" spans="1:11">
      <c r="A37" s="159"/>
      <c r="B37" s="151"/>
      <c r="C37" s="151"/>
      <c r="D37" s="151"/>
      <c r="E37" s="151"/>
      <c r="F37" s="151"/>
      <c r="G37" s="151"/>
      <c r="H37" s="151"/>
      <c r="I37" s="151"/>
      <c r="J37" s="151"/>
      <c r="K37" s="179"/>
    </row>
    <row r="38" ht="23.1" customHeight="1" spans="1:11">
      <c r="A38" s="160"/>
      <c r="B38" s="161"/>
      <c r="C38" s="161"/>
      <c r="D38" s="161"/>
      <c r="E38" s="161"/>
      <c r="F38" s="161"/>
      <c r="G38" s="161"/>
      <c r="H38" s="161"/>
      <c r="I38" s="161"/>
      <c r="J38" s="161"/>
      <c r="K38" s="183"/>
    </row>
    <row r="39" ht="18.75" customHeight="1" spans="1:11">
      <c r="A39" s="162" t="s">
        <v>314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84"/>
    </row>
    <row r="40" s="110" customFormat="1" ht="18.75" customHeight="1" spans="1:11">
      <c r="A40" s="124" t="s">
        <v>315</v>
      </c>
      <c r="B40" s="126"/>
      <c r="C40" s="126"/>
      <c r="D40" s="123" t="s">
        <v>316</v>
      </c>
      <c r="E40" s="123"/>
      <c r="F40" s="164" t="s">
        <v>317</v>
      </c>
      <c r="G40" s="165"/>
      <c r="H40" s="126" t="s">
        <v>318</v>
      </c>
      <c r="I40" s="126"/>
      <c r="J40" s="126" t="s">
        <v>319</v>
      </c>
      <c r="K40" s="178"/>
    </row>
    <row r="41" ht="18.75" customHeight="1" spans="1:13">
      <c r="A41" s="124" t="s">
        <v>125</v>
      </c>
      <c r="B41" s="126" t="s">
        <v>320</v>
      </c>
      <c r="C41" s="126"/>
      <c r="D41" s="126"/>
      <c r="E41" s="126"/>
      <c r="F41" s="126"/>
      <c r="G41" s="126"/>
      <c r="H41" s="126"/>
      <c r="I41" s="126"/>
      <c r="J41" s="126"/>
      <c r="K41" s="178"/>
      <c r="M41" s="110"/>
    </row>
    <row r="42" ht="30.95" customHeight="1" spans="1:11">
      <c r="A42" s="124"/>
      <c r="B42" s="126"/>
      <c r="C42" s="126"/>
      <c r="D42" s="126"/>
      <c r="E42" s="126"/>
      <c r="F42" s="126"/>
      <c r="G42" s="126"/>
      <c r="H42" s="126"/>
      <c r="I42" s="126"/>
      <c r="J42" s="126"/>
      <c r="K42" s="178"/>
    </row>
    <row r="43" ht="18.75" customHeight="1" spans="1:11">
      <c r="A43" s="124"/>
      <c r="B43" s="126"/>
      <c r="C43" s="126"/>
      <c r="D43" s="126"/>
      <c r="E43" s="126"/>
      <c r="F43" s="126"/>
      <c r="G43" s="126"/>
      <c r="H43" s="126"/>
      <c r="I43" s="126"/>
      <c r="J43" s="126"/>
      <c r="K43" s="178"/>
    </row>
    <row r="44" ht="32.1" customHeight="1" spans="1:11">
      <c r="A44" s="127" t="s">
        <v>144</v>
      </c>
      <c r="B44" s="166" t="s">
        <v>321</v>
      </c>
      <c r="C44" s="166"/>
      <c r="D44" s="129" t="s">
        <v>322</v>
      </c>
      <c r="E44" s="130" t="s">
        <v>147</v>
      </c>
      <c r="F44" s="129" t="s">
        <v>148</v>
      </c>
      <c r="G44" s="167">
        <v>44747</v>
      </c>
      <c r="H44" s="168" t="s">
        <v>149</v>
      </c>
      <c r="I44" s="168"/>
      <c r="J44" s="166" t="s">
        <v>150</v>
      </c>
      <c r="K44" s="185"/>
    </row>
    <row r="45" ht="16.5" customHeight="1"/>
    <row r="46" ht="16.5" customHeight="1"/>
    <row r="47" ht="16.5" customHeight="1"/>
  </sheetData>
  <mergeCells count="57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7:D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365760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167640</xdr:rowOff>
                  </from>
                  <to>
                    <xdr:col>2</xdr:col>
                    <xdr:colOff>22860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45720</xdr:colOff>
                    <xdr:row>39</xdr:row>
                    <xdr:rowOff>0</xdr:rowOff>
                  </from>
                  <to>
                    <xdr:col>6</xdr:col>
                    <xdr:colOff>441960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83820</xdr:colOff>
                    <xdr:row>39</xdr:row>
                    <xdr:rowOff>0</xdr:rowOff>
                  </from>
                  <to>
                    <xdr:col>8</xdr:col>
                    <xdr:colOff>480060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60960</xdr:colOff>
                    <xdr:row>39</xdr:row>
                    <xdr:rowOff>7620</xdr:rowOff>
                  </from>
                  <to>
                    <xdr:col>10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464185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365760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60960</xdr:rowOff>
                  </from>
                  <to>
                    <xdr:col>7</xdr:col>
                    <xdr:colOff>327660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60960</xdr:rowOff>
                  </from>
                  <to>
                    <xdr:col>7</xdr:col>
                    <xdr:colOff>327660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365760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327660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60960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365760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22860</xdr:rowOff>
                  </from>
                  <to>
                    <xdr:col>10</xdr:col>
                    <xdr:colOff>769620</xdr:colOff>
                    <xdr:row>14</xdr:row>
                    <xdr:rowOff>136525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5</xdr:row>
                    <xdr:rowOff>144145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365760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327660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327660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464185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365760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480060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236220</xdr:colOff>
                    <xdr:row>24</xdr:row>
                    <xdr:rowOff>160020</xdr:rowOff>
                  </from>
                  <to>
                    <xdr:col>3</xdr:col>
                    <xdr:colOff>632460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365760</xdr:colOff>
                    <xdr:row>11</xdr:row>
                    <xdr:rowOff>0</xdr:rowOff>
                  </from>
                  <to>
                    <xdr:col>9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365760</xdr:colOff>
                    <xdr:row>12</xdr:row>
                    <xdr:rowOff>0</xdr:rowOff>
                  </from>
                  <to>
                    <xdr:col>9</xdr:col>
                    <xdr:colOff>769620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5</xdr:row>
                    <xdr:rowOff>144145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403860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175260</xdr:colOff>
                    <xdr:row>23</xdr:row>
                    <xdr:rowOff>160020</xdr:rowOff>
                  </from>
                  <to>
                    <xdr:col>3</xdr:col>
                    <xdr:colOff>502920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365760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396240</xdr:colOff>
                    <xdr:row>12</xdr:row>
                    <xdr:rowOff>182880</xdr:rowOff>
                  </from>
                  <to>
                    <xdr:col>2</xdr:col>
                    <xdr:colOff>175260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175260</xdr:rowOff>
                  </from>
                  <to>
                    <xdr:col>2</xdr:col>
                    <xdr:colOff>175260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251460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opLeftCell="D7" workbookViewId="0">
      <selection activeCell="P15" sqref="P15"/>
    </sheetView>
  </sheetViews>
  <sheetFormatPr defaultColWidth="9" defaultRowHeight="26.1" customHeight="1"/>
  <cols>
    <col min="1" max="1" width="17.125" style="69" customWidth="1"/>
    <col min="2" max="8" width="9.375" style="69" customWidth="1"/>
    <col min="9" max="9" width="1.375" style="69" customWidth="1"/>
    <col min="10" max="10" width="16.5" style="69" customWidth="1"/>
    <col min="11" max="11" width="17" style="69" customWidth="1"/>
    <col min="12" max="12" width="18.5" style="69" customWidth="1"/>
    <col min="13" max="13" width="16.625" style="69" customWidth="1"/>
    <col min="14" max="14" width="14.125" style="69" customWidth="1"/>
    <col min="15" max="15" width="16.375" style="69" customWidth="1"/>
    <col min="16" max="16384" width="9" style="69"/>
  </cols>
  <sheetData>
    <row r="1" ht="15.95" customHeight="1" spans="1:15">
      <c r="A1" s="70" t="s">
        <v>153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15.95" customHeight="1" spans="1:15">
      <c r="A2" s="72" t="s">
        <v>63</v>
      </c>
      <c r="B2" s="73" t="s">
        <v>64</v>
      </c>
      <c r="C2" s="73"/>
      <c r="D2" s="74" t="s">
        <v>69</v>
      </c>
      <c r="E2" s="73" t="s">
        <v>70</v>
      </c>
      <c r="F2" s="73"/>
      <c r="G2" s="73"/>
      <c r="H2" s="73"/>
      <c r="I2" s="92"/>
      <c r="J2" s="93" t="s">
        <v>58</v>
      </c>
      <c r="K2" s="73" t="s">
        <v>154</v>
      </c>
      <c r="L2" s="73"/>
      <c r="M2" s="73"/>
      <c r="N2" s="73"/>
      <c r="O2" s="94"/>
    </row>
    <row r="3" ht="15.95" customHeight="1" spans="1:15">
      <c r="A3" s="75" t="s">
        <v>155</v>
      </c>
      <c r="B3" s="76" t="s">
        <v>156</v>
      </c>
      <c r="C3" s="76"/>
      <c r="D3" s="76"/>
      <c r="E3" s="76"/>
      <c r="F3" s="76"/>
      <c r="G3" s="76"/>
      <c r="H3" s="76"/>
      <c r="I3" s="95"/>
      <c r="J3" s="96" t="s">
        <v>157</v>
      </c>
      <c r="K3" s="96"/>
      <c r="L3" s="96"/>
      <c r="M3" s="96"/>
      <c r="N3" s="96"/>
      <c r="O3" s="97"/>
    </row>
    <row r="4" ht="15.95" customHeight="1" spans="1:15">
      <c r="A4" s="75"/>
      <c r="B4" s="77" t="s">
        <v>111</v>
      </c>
      <c r="C4" s="77" t="s">
        <v>112</v>
      </c>
      <c r="D4" s="77" t="s">
        <v>113</v>
      </c>
      <c r="E4" s="77" t="s">
        <v>114</v>
      </c>
      <c r="F4" s="77" t="s">
        <v>115</v>
      </c>
      <c r="G4" s="77" t="s">
        <v>116</v>
      </c>
      <c r="H4" s="78" t="s">
        <v>158</v>
      </c>
      <c r="I4" s="95"/>
      <c r="J4" s="77" t="s">
        <v>111</v>
      </c>
      <c r="K4" s="77" t="s">
        <v>112</v>
      </c>
      <c r="L4" s="77" t="s">
        <v>113</v>
      </c>
      <c r="M4" s="77" t="s">
        <v>114</v>
      </c>
      <c r="N4" s="77" t="s">
        <v>115</v>
      </c>
      <c r="O4" s="77" t="s">
        <v>116</v>
      </c>
    </row>
    <row r="5" ht="15.95" customHeight="1" spans="1:15">
      <c r="A5" s="75"/>
      <c r="B5" s="79" t="s">
        <v>159</v>
      </c>
      <c r="C5" s="79" t="s">
        <v>160</v>
      </c>
      <c r="D5" s="79" t="s">
        <v>161</v>
      </c>
      <c r="E5" s="79" t="s">
        <v>162</v>
      </c>
      <c r="F5" s="79" t="s">
        <v>163</v>
      </c>
      <c r="G5" s="79" t="s">
        <v>164</v>
      </c>
      <c r="H5" s="79" t="s">
        <v>165</v>
      </c>
      <c r="I5" s="95"/>
      <c r="J5" s="98" t="s">
        <v>221</v>
      </c>
      <c r="K5" s="98" t="s">
        <v>218</v>
      </c>
      <c r="L5" s="98" t="s">
        <v>218</v>
      </c>
      <c r="M5" s="98" t="s">
        <v>220</v>
      </c>
      <c r="N5" s="98" t="s">
        <v>219</v>
      </c>
      <c r="O5" s="98" t="s">
        <v>220</v>
      </c>
    </row>
    <row r="6" ht="15.95" customHeight="1" spans="1:15">
      <c r="A6" s="80" t="s">
        <v>168</v>
      </c>
      <c r="B6" s="81">
        <f t="shared" ref="B6" si="0">C6-1</f>
        <v>73</v>
      </c>
      <c r="C6" s="81">
        <f t="shared" ref="C6" si="1">D6-2</f>
        <v>74</v>
      </c>
      <c r="D6" s="81">
        <v>76</v>
      </c>
      <c r="E6" s="81">
        <f t="shared" ref="E6" si="2">D6+2</f>
        <v>78</v>
      </c>
      <c r="F6" s="81">
        <f t="shared" ref="F6" si="3">E6+2</f>
        <v>80</v>
      </c>
      <c r="G6" s="81">
        <f t="shared" ref="G6" si="4">F6+1</f>
        <v>81</v>
      </c>
      <c r="H6" s="81">
        <f t="shared" ref="H6" si="5">G6+1</f>
        <v>82</v>
      </c>
      <c r="I6" s="95"/>
      <c r="J6" s="99" t="s">
        <v>224</v>
      </c>
      <c r="K6" s="99" t="s">
        <v>225</v>
      </c>
      <c r="L6" s="100" t="s">
        <v>226</v>
      </c>
      <c r="M6" s="99" t="s">
        <v>225</v>
      </c>
      <c r="N6" s="99" t="s">
        <v>223</v>
      </c>
      <c r="O6" s="99" t="s">
        <v>224</v>
      </c>
    </row>
    <row r="7" ht="15.95" customHeight="1" spans="1:15">
      <c r="A7" s="80" t="s">
        <v>174</v>
      </c>
      <c r="B7" s="81">
        <f t="shared" ref="B7:B9" si="6">C7-4</f>
        <v>114</v>
      </c>
      <c r="C7" s="81">
        <f t="shared" ref="C7:C9" si="7">D7-4</f>
        <v>118</v>
      </c>
      <c r="D7" s="81">
        <v>122</v>
      </c>
      <c r="E7" s="81">
        <f t="shared" ref="E7:E9" si="8">D7+4</f>
        <v>126</v>
      </c>
      <c r="F7" s="81">
        <f>E7+4</f>
        <v>130</v>
      </c>
      <c r="G7" s="81">
        <f t="shared" ref="G7:G9" si="9">F7+6</f>
        <v>136</v>
      </c>
      <c r="H7" s="81">
        <f>G7+6</f>
        <v>142</v>
      </c>
      <c r="I7" s="95"/>
      <c r="J7" s="99" t="s">
        <v>229</v>
      </c>
      <c r="K7" s="99" t="s">
        <v>228</v>
      </c>
      <c r="L7" s="100" t="s">
        <v>229</v>
      </c>
      <c r="M7" s="99" t="s">
        <v>228</v>
      </c>
      <c r="N7" s="99" t="s">
        <v>228</v>
      </c>
      <c r="O7" s="99" t="s">
        <v>229</v>
      </c>
    </row>
    <row r="8" ht="15.95" customHeight="1" spans="1:15">
      <c r="A8" s="80" t="s">
        <v>175</v>
      </c>
      <c r="B8" s="81">
        <f t="shared" si="6"/>
        <v>110</v>
      </c>
      <c r="C8" s="81">
        <f t="shared" si="7"/>
        <v>114</v>
      </c>
      <c r="D8" s="81">
        <v>118</v>
      </c>
      <c r="E8" s="81">
        <f t="shared" si="8"/>
        <v>122</v>
      </c>
      <c r="F8" s="81">
        <f>E8+5</f>
        <v>127</v>
      </c>
      <c r="G8" s="81">
        <f t="shared" si="9"/>
        <v>133</v>
      </c>
      <c r="H8" s="81">
        <f>G8+7</f>
        <v>140</v>
      </c>
      <c r="I8" s="95"/>
      <c r="J8" s="99" t="s">
        <v>228</v>
      </c>
      <c r="K8" s="99" t="s">
        <v>229</v>
      </c>
      <c r="L8" s="100" t="s">
        <v>227</v>
      </c>
      <c r="M8" s="99" t="s">
        <v>229</v>
      </c>
      <c r="N8" s="99" t="s">
        <v>228</v>
      </c>
      <c r="O8" s="99" t="s">
        <v>228</v>
      </c>
    </row>
    <row r="9" ht="15.95" customHeight="1" spans="1:15">
      <c r="A9" s="80" t="s">
        <v>177</v>
      </c>
      <c r="B9" s="81">
        <f t="shared" si="6"/>
        <v>110</v>
      </c>
      <c r="C9" s="81">
        <f t="shared" si="7"/>
        <v>114</v>
      </c>
      <c r="D9" s="81">
        <v>118</v>
      </c>
      <c r="E9" s="81">
        <f t="shared" si="8"/>
        <v>122</v>
      </c>
      <c r="F9" s="81">
        <f>E9+5</f>
        <v>127</v>
      </c>
      <c r="G9" s="81">
        <f t="shared" si="9"/>
        <v>133</v>
      </c>
      <c r="H9" s="81">
        <f>G9+7</f>
        <v>140</v>
      </c>
      <c r="I9" s="95"/>
      <c r="J9" s="99" t="s">
        <v>231</v>
      </c>
      <c r="K9" s="99" t="s">
        <v>228</v>
      </c>
      <c r="L9" s="100" t="s">
        <v>227</v>
      </c>
      <c r="M9" s="99" t="s">
        <v>228</v>
      </c>
      <c r="N9" s="99" t="s">
        <v>230</v>
      </c>
      <c r="O9" s="99" t="s">
        <v>231</v>
      </c>
    </row>
    <row r="10" ht="15.95" customHeight="1" spans="1:15">
      <c r="A10" s="80" t="s">
        <v>178</v>
      </c>
      <c r="B10" s="81">
        <f>C10-1.2</f>
        <v>47.6</v>
      </c>
      <c r="C10" s="81">
        <f>D10-1.2</f>
        <v>48.8</v>
      </c>
      <c r="D10" s="81">
        <v>50</v>
      </c>
      <c r="E10" s="81">
        <f>D10+1.2</f>
        <v>51.2</v>
      </c>
      <c r="F10" s="81">
        <f>E10+1.2</f>
        <v>52.4</v>
      </c>
      <c r="G10" s="81">
        <f>F10+1.4</f>
        <v>53.8</v>
      </c>
      <c r="H10" s="81">
        <f>G10+1.4</f>
        <v>55.2</v>
      </c>
      <c r="I10" s="95"/>
      <c r="J10" s="99" t="s">
        <v>225</v>
      </c>
      <c r="K10" s="99" t="s">
        <v>234</v>
      </c>
      <c r="L10" s="100" t="s">
        <v>235</v>
      </c>
      <c r="M10" s="99" t="s">
        <v>234</v>
      </c>
      <c r="N10" s="99" t="s">
        <v>233</v>
      </c>
      <c r="O10" s="99" t="s">
        <v>225</v>
      </c>
    </row>
    <row r="11" ht="15.95" customHeight="1" spans="1:15">
      <c r="A11" s="80" t="s">
        <v>179</v>
      </c>
      <c r="B11" s="81">
        <f>C11-0.6</f>
        <v>63.2</v>
      </c>
      <c r="C11" s="81">
        <f>D11-1.2</f>
        <v>63.8</v>
      </c>
      <c r="D11" s="81">
        <v>65</v>
      </c>
      <c r="E11" s="81">
        <f>D11+1.2</f>
        <v>66.2</v>
      </c>
      <c r="F11" s="81">
        <f>E11+1.2</f>
        <v>67.4</v>
      </c>
      <c r="G11" s="81">
        <f>F11+0.6</f>
        <v>68</v>
      </c>
      <c r="H11" s="81">
        <f>G11+0.6</f>
        <v>68.6</v>
      </c>
      <c r="I11" s="95"/>
      <c r="J11" s="99" t="s">
        <v>238</v>
      </c>
      <c r="K11" s="99" t="s">
        <v>238</v>
      </c>
      <c r="L11" s="99" t="s">
        <v>233</v>
      </c>
      <c r="M11" s="100" t="s">
        <v>240</v>
      </c>
      <c r="N11" s="99" t="s">
        <v>236</v>
      </c>
      <c r="O11" s="99" t="s">
        <v>238</v>
      </c>
    </row>
    <row r="12" ht="15.95" customHeight="1" spans="1:15">
      <c r="A12" s="82" t="s">
        <v>180</v>
      </c>
      <c r="B12" s="81">
        <f>C12-0.8</f>
        <v>23.4</v>
      </c>
      <c r="C12" s="81">
        <f>D12-0.8</f>
        <v>24.2</v>
      </c>
      <c r="D12" s="81">
        <v>25</v>
      </c>
      <c r="E12" s="81">
        <f>D12+0.8</f>
        <v>25.8</v>
      </c>
      <c r="F12" s="81">
        <f>E12+0.8</f>
        <v>26.6</v>
      </c>
      <c r="G12" s="81">
        <f>F12+1.3</f>
        <v>27.9</v>
      </c>
      <c r="H12" s="81">
        <f>G12+1.3</f>
        <v>29.2</v>
      </c>
      <c r="I12" s="95"/>
      <c r="J12" s="99" t="s">
        <v>225</v>
      </c>
      <c r="K12" s="99" t="s">
        <v>225</v>
      </c>
      <c r="L12" s="99" t="s">
        <v>235</v>
      </c>
      <c r="M12" s="100" t="s">
        <v>243</v>
      </c>
      <c r="N12" s="99" t="s">
        <v>232</v>
      </c>
      <c r="O12" s="99" t="s">
        <v>225</v>
      </c>
    </row>
    <row r="13" ht="15.95" customHeight="1" spans="1:15">
      <c r="A13" s="80" t="s">
        <v>182</v>
      </c>
      <c r="B13" s="83">
        <f>C13-0.7</f>
        <v>20.1</v>
      </c>
      <c r="C13" s="83">
        <f>D13-0.7</f>
        <v>20.8</v>
      </c>
      <c r="D13" s="83">
        <v>21.5</v>
      </c>
      <c r="E13" s="83">
        <f>D13+0.7</f>
        <v>22.2</v>
      </c>
      <c r="F13" s="83">
        <f>E13+0.7</f>
        <v>22.9</v>
      </c>
      <c r="G13" s="83">
        <f>F13+1</f>
        <v>23.9</v>
      </c>
      <c r="H13" s="83">
        <f>G13+1</f>
        <v>24.9</v>
      </c>
      <c r="I13" s="95"/>
      <c r="J13" s="99" t="s">
        <v>238</v>
      </c>
      <c r="K13" s="99" t="s">
        <v>238</v>
      </c>
      <c r="L13" s="99" t="s">
        <v>238</v>
      </c>
      <c r="M13" s="100" t="s">
        <v>245</v>
      </c>
      <c r="N13" s="99" t="s">
        <v>244</v>
      </c>
      <c r="O13" s="99" t="s">
        <v>238</v>
      </c>
    </row>
    <row r="14" ht="15.95" customHeight="1" spans="1:15">
      <c r="A14" s="80" t="s">
        <v>183</v>
      </c>
      <c r="B14" s="84">
        <f>C14-0.5</f>
        <v>13.5</v>
      </c>
      <c r="C14" s="84">
        <f>D14-0.5</f>
        <v>14</v>
      </c>
      <c r="D14" s="84">
        <v>14.5</v>
      </c>
      <c r="E14" s="84">
        <f>D14+0.5</f>
        <v>15</v>
      </c>
      <c r="F14" s="84">
        <f>E14+0.5</f>
        <v>15.5</v>
      </c>
      <c r="G14" s="84">
        <f>F14+0.7</f>
        <v>16.2</v>
      </c>
      <c r="H14" s="84">
        <f>G14+0.7</f>
        <v>16.9</v>
      </c>
      <c r="I14" s="95"/>
      <c r="J14" s="99" t="s">
        <v>236</v>
      </c>
      <c r="K14" s="99" t="s">
        <v>236</v>
      </c>
      <c r="L14" s="99" t="s">
        <v>247</v>
      </c>
      <c r="M14" s="100" t="s">
        <v>233</v>
      </c>
      <c r="N14" s="99" t="s">
        <v>246</v>
      </c>
      <c r="O14" s="99" t="s">
        <v>236</v>
      </c>
    </row>
    <row r="15" ht="15.95" customHeight="1" spans="1:15">
      <c r="A15" s="80" t="s">
        <v>184</v>
      </c>
      <c r="B15" s="81">
        <f t="shared" ref="B15:B19" si="10">C15-1</f>
        <v>56</v>
      </c>
      <c r="C15" s="81">
        <f>D15-1</f>
        <v>57</v>
      </c>
      <c r="D15" s="85">
        <v>58</v>
      </c>
      <c r="E15" s="81">
        <f>D15+1</f>
        <v>59</v>
      </c>
      <c r="F15" s="81">
        <f>E15+1</f>
        <v>60</v>
      </c>
      <c r="G15" s="81">
        <f>F15+1.5</f>
        <v>61.5</v>
      </c>
      <c r="H15" s="81">
        <f>G15+1.5</f>
        <v>63</v>
      </c>
      <c r="I15" s="95"/>
      <c r="J15" s="99" t="s">
        <v>230</v>
      </c>
      <c r="K15" s="99" t="s">
        <v>230</v>
      </c>
      <c r="L15" s="99" t="s">
        <v>230</v>
      </c>
      <c r="M15" s="100" t="s">
        <v>249</v>
      </c>
      <c r="N15" s="99" t="s">
        <v>248</v>
      </c>
      <c r="O15" s="99" t="s">
        <v>230</v>
      </c>
    </row>
    <row r="16" ht="15.95" customHeight="1" spans="1:15">
      <c r="A16" s="75" t="s">
        <v>155</v>
      </c>
      <c r="B16" s="76" t="s">
        <v>185</v>
      </c>
      <c r="C16" s="76"/>
      <c r="D16" s="76"/>
      <c r="E16" s="76"/>
      <c r="F16" s="76"/>
      <c r="G16" s="76"/>
      <c r="H16" s="76"/>
      <c r="I16" s="95"/>
      <c r="J16" s="101"/>
      <c r="K16" s="101"/>
      <c r="L16" s="101"/>
      <c r="M16" s="101"/>
      <c r="N16" s="101"/>
      <c r="O16" s="102"/>
    </row>
    <row r="17" ht="15.95" customHeight="1" spans="1:15">
      <c r="A17" s="75"/>
      <c r="B17" s="77" t="s">
        <v>111</v>
      </c>
      <c r="C17" s="77" t="s">
        <v>112</v>
      </c>
      <c r="D17" s="77" t="s">
        <v>113</v>
      </c>
      <c r="E17" s="77" t="s">
        <v>114</v>
      </c>
      <c r="F17" s="77" t="s">
        <v>115</v>
      </c>
      <c r="G17" s="77" t="s">
        <v>116</v>
      </c>
      <c r="H17" s="78" t="s">
        <v>158</v>
      </c>
      <c r="I17" s="95"/>
      <c r="J17" s="77" t="s">
        <v>111</v>
      </c>
      <c r="K17" s="77" t="s">
        <v>112</v>
      </c>
      <c r="L17" s="77" t="s">
        <v>113</v>
      </c>
      <c r="M17" s="77" t="s">
        <v>114</v>
      </c>
      <c r="N17" s="77" t="s">
        <v>115</v>
      </c>
      <c r="O17" s="77" t="s">
        <v>116</v>
      </c>
    </row>
    <row r="18" ht="15.95" customHeight="1" spans="1:15">
      <c r="A18" s="75"/>
      <c r="B18" s="79" t="s">
        <v>159</v>
      </c>
      <c r="C18" s="79" t="s">
        <v>160</v>
      </c>
      <c r="D18" s="79" t="s">
        <v>161</v>
      </c>
      <c r="E18" s="79" t="s">
        <v>162</v>
      </c>
      <c r="F18" s="79" t="s">
        <v>163</v>
      </c>
      <c r="G18" s="79" t="s">
        <v>164</v>
      </c>
      <c r="H18" s="79" t="s">
        <v>165</v>
      </c>
      <c r="I18" s="95"/>
      <c r="J18" s="98" t="s">
        <v>221</v>
      </c>
      <c r="K18" s="98" t="s">
        <v>218</v>
      </c>
      <c r="L18" s="98" t="s">
        <v>218</v>
      </c>
      <c r="M18" s="98" t="s">
        <v>220</v>
      </c>
      <c r="N18" s="98" t="s">
        <v>219</v>
      </c>
      <c r="O18" s="98" t="s">
        <v>220</v>
      </c>
    </row>
    <row r="19" ht="15.95" customHeight="1" spans="1:15">
      <c r="A19" s="80" t="s">
        <v>168</v>
      </c>
      <c r="B19" s="81">
        <f t="shared" si="10"/>
        <v>68</v>
      </c>
      <c r="C19" s="81">
        <f t="shared" ref="C19" si="11">D19-2</f>
        <v>69</v>
      </c>
      <c r="D19" s="81">
        <v>71</v>
      </c>
      <c r="E19" s="81">
        <f t="shared" ref="E19" si="12">D19+2</f>
        <v>73</v>
      </c>
      <c r="F19" s="81">
        <f t="shared" ref="F19" si="13">E19+2</f>
        <v>75</v>
      </c>
      <c r="G19" s="81">
        <f t="shared" ref="G19" si="14">F19+1</f>
        <v>76</v>
      </c>
      <c r="H19" s="81">
        <f t="shared" ref="H19" si="15">G19+1</f>
        <v>77</v>
      </c>
      <c r="I19" s="95"/>
      <c r="J19" s="99" t="s">
        <v>231</v>
      </c>
      <c r="K19" s="99" t="s">
        <v>250</v>
      </c>
      <c r="L19" s="99" t="s">
        <v>226</v>
      </c>
      <c r="M19" s="99" t="s">
        <v>238</v>
      </c>
      <c r="N19" s="99" t="s">
        <v>241</v>
      </c>
      <c r="O19" s="99" t="s">
        <v>231</v>
      </c>
    </row>
    <row r="20" ht="15.95" customHeight="1" spans="1:15">
      <c r="A20" s="80" t="s">
        <v>174</v>
      </c>
      <c r="B20" s="81">
        <f t="shared" ref="B20:B22" si="16">C20-4</f>
        <v>104</v>
      </c>
      <c r="C20" s="81">
        <f t="shared" ref="C20:C22" si="17">D20-4</f>
        <v>108</v>
      </c>
      <c r="D20" s="81">
        <v>112</v>
      </c>
      <c r="E20" s="81">
        <f t="shared" ref="E20:E22" si="18">D20+4</f>
        <v>116</v>
      </c>
      <c r="F20" s="81">
        <f>E20+4</f>
        <v>120</v>
      </c>
      <c r="G20" s="81">
        <f t="shared" ref="G20:G22" si="19">F20+6</f>
        <v>126</v>
      </c>
      <c r="H20" s="81">
        <f>G20+6</f>
        <v>132</v>
      </c>
      <c r="I20" s="95"/>
      <c r="J20" s="99" t="s">
        <v>252</v>
      </c>
      <c r="K20" s="99" t="s">
        <v>252</v>
      </c>
      <c r="L20" s="99" t="s">
        <v>228</v>
      </c>
      <c r="M20" s="99" t="s">
        <v>231</v>
      </c>
      <c r="N20" s="99" t="s">
        <v>253</v>
      </c>
      <c r="O20" s="99" t="s">
        <v>252</v>
      </c>
    </row>
    <row r="21" ht="15.95" customHeight="1" spans="1:15">
      <c r="A21" s="80" t="s">
        <v>175</v>
      </c>
      <c r="B21" s="81">
        <f t="shared" si="16"/>
        <v>98</v>
      </c>
      <c r="C21" s="81">
        <f t="shared" si="17"/>
        <v>102</v>
      </c>
      <c r="D21" s="81">
        <v>106</v>
      </c>
      <c r="E21" s="81">
        <f t="shared" si="18"/>
        <v>110</v>
      </c>
      <c r="F21" s="81">
        <f>E21+5</f>
        <v>115</v>
      </c>
      <c r="G21" s="81">
        <f t="shared" si="19"/>
        <v>121</v>
      </c>
      <c r="H21" s="81">
        <f>G21+7</f>
        <v>128</v>
      </c>
      <c r="I21" s="95"/>
      <c r="J21" s="99" t="s">
        <v>227</v>
      </c>
      <c r="K21" s="99" t="s">
        <v>254</v>
      </c>
      <c r="L21" s="99" t="s">
        <v>229</v>
      </c>
      <c r="M21" s="99" t="s">
        <v>231</v>
      </c>
      <c r="N21" s="99" t="s">
        <v>227</v>
      </c>
      <c r="O21" s="99" t="s">
        <v>227</v>
      </c>
    </row>
    <row r="22" ht="15.95" customHeight="1" spans="1:15">
      <c r="A22" s="80" t="s">
        <v>177</v>
      </c>
      <c r="B22" s="81">
        <f t="shared" si="16"/>
        <v>98</v>
      </c>
      <c r="C22" s="81">
        <f t="shared" si="17"/>
        <v>102</v>
      </c>
      <c r="D22" s="81">
        <v>106</v>
      </c>
      <c r="E22" s="81">
        <f t="shared" si="18"/>
        <v>110</v>
      </c>
      <c r="F22" s="81">
        <f>E22+5</f>
        <v>115</v>
      </c>
      <c r="G22" s="81">
        <f t="shared" si="19"/>
        <v>121</v>
      </c>
      <c r="H22" s="81">
        <f>G22+7</f>
        <v>128</v>
      </c>
      <c r="I22" s="95"/>
      <c r="J22" s="99" t="s">
        <v>231</v>
      </c>
      <c r="K22" s="99" t="s">
        <v>228</v>
      </c>
      <c r="L22" s="99" t="s">
        <v>230</v>
      </c>
      <c r="M22" s="99" t="s">
        <v>230</v>
      </c>
      <c r="N22" s="99" t="s">
        <v>230</v>
      </c>
      <c r="O22" s="99" t="s">
        <v>231</v>
      </c>
    </row>
    <row r="23" ht="15.95" customHeight="1" spans="1:15">
      <c r="A23" s="80" t="s">
        <v>178</v>
      </c>
      <c r="B23" s="81">
        <f>C23-1.2</f>
        <v>44.6</v>
      </c>
      <c r="C23" s="81">
        <f>D23-1.2</f>
        <v>45.8</v>
      </c>
      <c r="D23" s="81">
        <v>47</v>
      </c>
      <c r="E23" s="81">
        <f>D23+1.2</f>
        <v>48.2</v>
      </c>
      <c r="F23" s="81">
        <f>E23+1.2</f>
        <v>49.4</v>
      </c>
      <c r="G23" s="81">
        <f>F23+1.4</f>
        <v>50.8</v>
      </c>
      <c r="H23" s="81">
        <f>G23+1.4</f>
        <v>52.2</v>
      </c>
      <c r="I23" s="95"/>
      <c r="J23" s="100" t="s">
        <v>233</v>
      </c>
      <c r="K23" s="99" t="s">
        <v>226</v>
      </c>
      <c r="L23" s="99" t="s">
        <v>241</v>
      </c>
      <c r="M23" s="99" t="s">
        <v>235</v>
      </c>
      <c r="N23" s="99" t="s">
        <v>222</v>
      </c>
      <c r="O23" s="99" t="s">
        <v>223</v>
      </c>
    </row>
    <row r="24" ht="15.95" customHeight="1" spans="1:15">
      <c r="A24" s="80" t="s">
        <v>179</v>
      </c>
      <c r="B24" s="81">
        <f>C24-0.6</f>
        <v>60.2</v>
      </c>
      <c r="C24" s="81">
        <f>D24-1.2</f>
        <v>60.8</v>
      </c>
      <c r="D24" s="81">
        <v>62</v>
      </c>
      <c r="E24" s="81">
        <f>D24+1.2</f>
        <v>63.2</v>
      </c>
      <c r="F24" s="81">
        <f>E24+1.2</f>
        <v>64.4</v>
      </c>
      <c r="G24" s="81">
        <f>F24+0.6</f>
        <v>65</v>
      </c>
      <c r="H24" s="81">
        <f>G24+0.6</f>
        <v>65.6</v>
      </c>
      <c r="I24" s="95"/>
      <c r="J24" s="100" t="s">
        <v>224</v>
      </c>
      <c r="K24" s="103" t="s">
        <v>257</v>
      </c>
      <c r="L24" s="103" t="s">
        <v>237</v>
      </c>
      <c r="M24" s="103" t="s">
        <v>242</v>
      </c>
      <c r="N24" s="103" t="s">
        <v>257</v>
      </c>
      <c r="O24" s="103" t="s">
        <v>237</v>
      </c>
    </row>
    <row r="25" ht="15.95" customHeight="1" spans="1:15">
      <c r="A25" s="82" t="s">
        <v>180</v>
      </c>
      <c r="B25" s="81">
        <f>C25-0.8</f>
        <v>20.4</v>
      </c>
      <c r="C25" s="81">
        <f>D25-0.8</f>
        <v>21.2</v>
      </c>
      <c r="D25" s="81">
        <v>22</v>
      </c>
      <c r="E25" s="81">
        <f>D25+0.8</f>
        <v>22.8</v>
      </c>
      <c r="F25" s="81">
        <f>E25+0.8</f>
        <v>23.6</v>
      </c>
      <c r="G25" s="81">
        <f>F25+1.3</f>
        <v>24.9</v>
      </c>
      <c r="H25" s="81">
        <f>G25+1.3</f>
        <v>26.2</v>
      </c>
      <c r="I25" s="95"/>
      <c r="J25" s="104" t="s">
        <v>255</v>
      </c>
      <c r="K25" s="103" t="s">
        <v>232</v>
      </c>
      <c r="L25" s="103" t="s">
        <v>222</v>
      </c>
      <c r="M25" s="103" t="s">
        <v>232</v>
      </c>
      <c r="N25" s="103" t="s">
        <v>232</v>
      </c>
      <c r="O25" s="103" t="s">
        <v>222</v>
      </c>
    </row>
    <row r="26" ht="15.95" customHeight="1" spans="1:15">
      <c r="A26" s="80" t="s">
        <v>182</v>
      </c>
      <c r="B26" s="81">
        <f>C26-0.7</f>
        <v>15.6</v>
      </c>
      <c r="C26" s="81">
        <f>D26-0.7</f>
        <v>16.3</v>
      </c>
      <c r="D26" s="81">
        <v>17</v>
      </c>
      <c r="E26" s="81">
        <f>D26+0.7</f>
        <v>17.7</v>
      </c>
      <c r="F26" s="81">
        <f>E26+0.7</f>
        <v>18.4</v>
      </c>
      <c r="G26" s="81">
        <f>F26+1</f>
        <v>19.4</v>
      </c>
      <c r="H26" s="81">
        <f>G26+1</f>
        <v>20.4</v>
      </c>
      <c r="I26" s="95"/>
      <c r="J26" s="104" t="s">
        <v>230</v>
      </c>
      <c r="K26" s="103" t="s">
        <v>230</v>
      </c>
      <c r="L26" s="103" t="s">
        <v>237</v>
      </c>
      <c r="M26" s="103" t="s">
        <v>259</v>
      </c>
      <c r="N26" s="103" t="s">
        <v>230</v>
      </c>
      <c r="O26" s="103" t="s">
        <v>237</v>
      </c>
    </row>
    <row r="27" ht="15.95" customHeight="1" spans="1:15">
      <c r="A27" s="80" t="s">
        <v>183</v>
      </c>
      <c r="B27" s="84">
        <f>C27-0.5</f>
        <v>10</v>
      </c>
      <c r="C27" s="84">
        <f>D27-0.5</f>
        <v>10.5</v>
      </c>
      <c r="D27" s="84">
        <v>11</v>
      </c>
      <c r="E27" s="84">
        <f>D27+0.5</f>
        <v>11.5</v>
      </c>
      <c r="F27" s="84">
        <f>E27+0.5</f>
        <v>12</v>
      </c>
      <c r="G27" s="84">
        <f>F27+0.7</f>
        <v>12.7</v>
      </c>
      <c r="H27" s="84">
        <f>G27+0.7</f>
        <v>13.4</v>
      </c>
      <c r="I27" s="95"/>
      <c r="J27" s="103" t="s">
        <v>230</v>
      </c>
      <c r="K27" s="103" t="s">
        <v>230</v>
      </c>
      <c r="L27" s="103" t="s">
        <v>230</v>
      </c>
      <c r="M27" s="103" t="s">
        <v>230</v>
      </c>
      <c r="N27" s="103" t="s">
        <v>230</v>
      </c>
      <c r="O27" s="103" t="s">
        <v>230</v>
      </c>
    </row>
    <row r="28" ht="15.95" customHeight="1" spans="1:15">
      <c r="A28" s="86" t="s">
        <v>184</v>
      </c>
      <c r="B28" s="87">
        <f>C28-1</f>
        <v>46</v>
      </c>
      <c r="C28" s="87">
        <f>D28-1</f>
        <v>47</v>
      </c>
      <c r="D28" s="88">
        <v>48</v>
      </c>
      <c r="E28" s="87">
        <f>D28+1</f>
        <v>49</v>
      </c>
      <c r="F28" s="87">
        <f>E28+1</f>
        <v>50</v>
      </c>
      <c r="G28" s="87">
        <f>F28+1.5</f>
        <v>51.5</v>
      </c>
      <c r="H28" s="81">
        <f>G28+1.5</f>
        <v>53</v>
      </c>
      <c r="I28" s="95"/>
      <c r="J28" s="105" t="s">
        <v>230</v>
      </c>
      <c r="K28" s="106" t="s">
        <v>230</v>
      </c>
      <c r="L28" s="106" t="s">
        <v>230</v>
      </c>
      <c r="M28" s="106" t="s">
        <v>227</v>
      </c>
      <c r="N28" s="106" t="s">
        <v>230</v>
      </c>
      <c r="O28" s="106" t="s">
        <v>230</v>
      </c>
    </row>
    <row r="29" ht="15.6" spans="1:15">
      <c r="A29" s="89" t="s">
        <v>125</v>
      </c>
      <c r="D29" s="90"/>
      <c r="E29" s="90"/>
      <c r="F29" s="90"/>
      <c r="G29" s="90"/>
      <c r="H29" s="91"/>
      <c r="I29" s="91"/>
      <c r="J29" s="107"/>
      <c r="K29" s="91"/>
      <c r="L29" s="90"/>
      <c r="M29" s="90"/>
      <c r="N29" s="90"/>
      <c r="O29" s="90"/>
    </row>
    <row r="30" ht="15.6" spans="1:15">
      <c r="A30" s="69" t="s">
        <v>188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ht="15.6" spans="1:15">
      <c r="A31" s="90"/>
      <c r="B31" s="90"/>
      <c r="C31" s="90"/>
      <c r="D31" s="90"/>
      <c r="E31" s="90"/>
      <c r="F31" s="90"/>
      <c r="G31" s="90"/>
      <c r="H31" s="90"/>
      <c r="I31" s="90"/>
      <c r="J31" s="89" t="s">
        <v>323</v>
      </c>
      <c r="K31" s="108"/>
      <c r="L31" s="89" t="s">
        <v>190</v>
      </c>
      <c r="M31" s="89"/>
      <c r="N31" s="89" t="s">
        <v>191</v>
      </c>
      <c r="O31" s="69" t="s">
        <v>150</v>
      </c>
    </row>
  </sheetData>
  <mergeCells count="9">
    <mergeCell ref="A1:O1"/>
    <mergeCell ref="B2:C2"/>
    <mergeCell ref="E2:H2"/>
    <mergeCell ref="K2:O2"/>
    <mergeCell ref="B3:H3"/>
    <mergeCell ref="J3:O3"/>
    <mergeCell ref="B16:H16"/>
    <mergeCell ref="A3:A5"/>
    <mergeCell ref="A16:A1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125" zoomScaleNormal="125" workbookViewId="0">
      <selection activeCell="M11" sqref="M11"/>
    </sheetView>
  </sheetViews>
  <sheetFormatPr defaultColWidth="9" defaultRowHeight="15.6"/>
  <cols>
    <col min="1" max="1" width="7" customWidth="1"/>
    <col min="2" max="2" width="12.125" customWidth="1"/>
    <col min="3" max="3" width="12.875" customWidth="1"/>
    <col min="4" max="4" width="11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8.2" spans="1:15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61" t="s">
        <v>325</v>
      </c>
      <c r="B2" s="62" t="s">
        <v>326</v>
      </c>
      <c r="C2" s="62" t="s">
        <v>327</v>
      </c>
      <c r="D2" s="62" t="s">
        <v>328</v>
      </c>
      <c r="E2" s="62" t="s">
        <v>329</v>
      </c>
      <c r="F2" s="62" t="s">
        <v>330</v>
      </c>
      <c r="G2" s="62" t="s">
        <v>331</v>
      </c>
      <c r="H2" s="62" t="s">
        <v>332</v>
      </c>
      <c r="I2" s="61" t="s">
        <v>333</v>
      </c>
      <c r="J2" s="61" t="s">
        <v>334</v>
      </c>
      <c r="K2" s="61" t="s">
        <v>335</v>
      </c>
      <c r="L2" s="61" t="s">
        <v>336</v>
      </c>
      <c r="M2" s="61" t="s">
        <v>337</v>
      </c>
      <c r="N2" s="62" t="s">
        <v>338</v>
      </c>
      <c r="O2" s="62" t="s">
        <v>339</v>
      </c>
    </row>
    <row r="3" s="1" customFormat="1" spans="1:15">
      <c r="A3" s="61"/>
      <c r="B3" s="63"/>
      <c r="C3" s="63"/>
      <c r="D3" s="63"/>
      <c r="E3" s="63"/>
      <c r="F3" s="63"/>
      <c r="G3" s="63"/>
      <c r="H3" s="63"/>
      <c r="I3" s="61" t="s">
        <v>340</v>
      </c>
      <c r="J3" s="61" t="s">
        <v>340</v>
      </c>
      <c r="K3" s="61" t="s">
        <v>340</v>
      </c>
      <c r="L3" s="61" t="s">
        <v>340</v>
      </c>
      <c r="M3" s="61" t="s">
        <v>340</v>
      </c>
      <c r="N3" s="63"/>
      <c r="O3" s="63"/>
    </row>
    <row r="4" spans="1:15">
      <c r="A4" s="13">
        <v>1</v>
      </c>
      <c r="B4" s="13">
        <v>21123645</v>
      </c>
      <c r="C4" s="64" t="s">
        <v>341</v>
      </c>
      <c r="D4" s="65" t="s">
        <v>342</v>
      </c>
      <c r="E4" s="13">
        <v>91970</v>
      </c>
      <c r="F4" s="64" t="s">
        <v>343</v>
      </c>
      <c r="G4" s="64" t="s">
        <v>67</v>
      </c>
      <c r="H4" s="13"/>
      <c r="I4" s="13">
        <v>3</v>
      </c>
      <c r="J4" s="13"/>
      <c r="K4" s="13"/>
      <c r="L4" s="13">
        <v>5</v>
      </c>
      <c r="M4" s="13"/>
      <c r="N4" s="13">
        <v>8</v>
      </c>
      <c r="O4" s="13" t="s">
        <v>344</v>
      </c>
    </row>
    <row r="5" spans="1:15">
      <c r="A5" s="13">
        <v>2</v>
      </c>
      <c r="B5" s="13">
        <v>21123335</v>
      </c>
      <c r="C5" s="64" t="s">
        <v>341</v>
      </c>
      <c r="D5" s="65" t="s">
        <v>345</v>
      </c>
      <c r="E5" s="13">
        <v>91970</v>
      </c>
      <c r="F5" s="64" t="s">
        <v>343</v>
      </c>
      <c r="G5" s="64" t="s">
        <v>67</v>
      </c>
      <c r="H5" s="13"/>
      <c r="I5" s="13">
        <v>2</v>
      </c>
      <c r="J5" s="13"/>
      <c r="K5" s="13"/>
      <c r="L5" s="13">
        <v>3</v>
      </c>
      <c r="M5" s="13"/>
      <c r="N5" s="13">
        <v>5</v>
      </c>
      <c r="O5" s="13" t="s">
        <v>344</v>
      </c>
    </row>
    <row r="6" ht="16.5" customHeight="1" spans="1:15">
      <c r="A6" s="13">
        <v>3</v>
      </c>
      <c r="B6" s="13">
        <v>21124395</v>
      </c>
      <c r="C6" s="64" t="s">
        <v>341</v>
      </c>
      <c r="D6" s="65" t="s">
        <v>346</v>
      </c>
      <c r="E6" s="13">
        <v>91970</v>
      </c>
      <c r="F6" s="64" t="s">
        <v>343</v>
      </c>
      <c r="G6" s="64" t="s">
        <v>67</v>
      </c>
      <c r="H6" s="13"/>
      <c r="I6" s="13">
        <v>3</v>
      </c>
      <c r="J6" s="13"/>
      <c r="K6" s="13"/>
      <c r="L6" s="13">
        <v>3</v>
      </c>
      <c r="M6" s="13"/>
      <c r="N6" s="13">
        <v>6</v>
      </c>
      <c r="O6" s="13" t="s">
        <v>344</v>
      </c>
    </row>
    <row r="7" spans="1:15">
      <c r="A7" s="13">
        <v>4</v>
      </c>
      <c r="B7" s="13">
        <v>21123340</v>
      </c>
      <c r="C7" s="64" t="s">
        <v>341</v>
      </c>
      <c r="D7" s="65" t="s">
        <v>345</v>
      </c>
      <c r="E7" s="13">
        <v>91970</v>
      </c>
      <c r="F7" s="64" t="s">
        <v>343</v>
      </c>
      <c r="G7" s="64" t="s">
        <v>67</v>
      </c>
      <c r="H7" s="13"/>
      <c r="I7" s="13">
        <v>3</v>
      </c>
      <c r="J7" s="13"/>
      <c r="K7" s="13"/>
      <c r="L7" s="13">
        <v>1</v>
      </c>
      <c r="M7" s="13">
        <v>3</v>
      </c>
      <c r="N7" s="13">
        <v>7</v>
      </c>
      <c r="O7" s="13" t="s">
        <v>344</v>
      </c>
    </row>
    <row r="8" spans="1:15">
      <c r="A8" s="13">
        <v>1</v>
      </c>
      <c r="B8" s="66" t="s">
        <v>347</v>
      </c>
      <c r="C8" s="64" t="s">
        <v>341</v>
      </c>
      <c r="D8" s="65" t="s">
        <v>348</v>
      </c>
      <c r="E8" s="13">
        <v>91970</v>
      </c>
      <c r="F8" s="64" t="s">
        <v>343</v>
      </c>
      <c r="G8" s="64" t="s">
        <v>67</v>
      </c>
      <c r="H8" s="9"/>
      <c r="I8" s="9">
        <v>2</v>
      </c>
      <c r="J8" s="9">
        <v>1</v>
      </c>
      <c r="K8" s="9"/>
      <c r="L8" s="9"/>
      <c r="M8" s="9">
        <v>2</v>
      </c>
      <c r="N8" s="9">
        <v>5</v>
      </c>
      <c r="O8" s="13" t="s">
        <v>344</v>
      </c>
    </row>
    <row r="9" spans="1:15">
      <c r="A9" s="13">
        <v>5</v>
      </c>
      <c r="B9" s="66" t="s">
        <v>349</v>
      </c>
      <c r="C9" s="64" t="s">
        <v>341</v>
      </c>
      <c r="D9" s="65" t="s">
        <v>342</v>
      </c>
      <c r="E9" s="13">
        <v>91970</v>
      </c>
      <c r="F9" s="64" t="s">
        <v>343</v>
      </c>
      <c r="G9" s="64" t="s">
        <v>67</v>
      </c>
      <c r="H9" s="9"/>
      <c r="I9" s="9">
        <v>2</v>
      </c>
      <c r="J9" s="9"/>
      <c r="K9" s="68"/>
      <c r="L9" s="9">
        <v>2</v>
      </c>
      <c r="M9" s="9">
        <v>1</v>
      </c>
      <c r="N9" s="9">
        <v>5</v>
      </c>
      <c r="O9" s="13" t="s">
        <v>344</v>
      </c>
    </row>
    <row r="10" spans="1:15">
      <c r="A10" s="13">
        <v>6</v>
      </c>
      <c r="B10" s="66" t="s">
        <v>350</v>
      </c>
      <c r="C10" s="64" t="s">
        <v>341</v>
      </c>
      <c r="D10" s="65" t="s">
        <v>342</v>
      </c>
      <c r="E10" s="13">
        <v>91970</v>
      </c>
      <c r="F10" s="64" t="s">
        <v>343</v>
      </c>
      <c r="G10" s="64" t="s">
        <v>67</v>
      </c>
      <c r="H10" s="9"/>
      <c r="I10" s="9">
        <v>1</v>
      </c>
      <c r="J10" s="9"/>
      <c r="K10" s="9"/>
      <c r="L10" s="9">
        <v>2</v>
      </c>
      <c r="M10" s="9">
        <v>1</v>
      </c>
      <c r="N10" s="9">
        <v>4</v>
      </c>
      <c r="O10" s="13" t="s">
        <v>344</v>
      </c>
    </row>
    <row r="11" spans="1:15">
      <c r="A11" s="13">
        <v>7</v>
      </c>
      <c r="B11" s="66" t="s">
        <v>351</v>
      </c>
      <c r="C11" s="64" t="s">
        <v>341</v>
      </c>
      <c r="D11" s="65" t="s">
        <v>346</v>
      </c>
      <c r="E11" s="13">
        <v>91970</v>
      </c>
      <c r="F11" s="64" t="s">
        <v>343</v>
      </c>
      <c r="G11" s="64" t="s">
        <v>67</v>
      </c>
      <c r="H11" s="9"/>
      <c r="I11" s="9">
        <v>2</v>
      </c>
      <c r="J11" s="9">
        <v>1</v>
      </c>
      <c r="K11" s="9"/>
      <c r="L11" s="9">
        <v>1</v>
      </c>
      <c r="M11" s="9">
        <v>2</v>
      </c>
      <c r="N11" s="9">
        <v>6</v>
      </c>
      <c r="O11" s="13" t="s">
        <v>344</v>
      </c>
    </row>
    <row r="12" spans="1:15">
      <c r="A12" s="9"/>
      <c r="B12" s="9"/>
      <c r="C12" s="64"/>
      <c r="D12" s="9"/>
      <c r="E12" s="13"/>
      <c r="F12" s="64"/>
      <c r="G12" s="64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="2" customFormat="1" ht="17.4" spans="1:15">
      <c r="A15" s="67">
        <v>44620</v>
      </c>
      <c r="B15" s="17"/>
      <c r="C15" s="17"/>
      <c r="D15" s="18"/>
      <c r="E15" s="19"/>
      <c r="F15" s="34"/>
      <c r="G15" s="34"/>
      <c r="H15" s="34"/>
      <c r="I15" s="28"/>
      <c r="J15" s="16" t="s">
        <v>352</v>
      </c>
      <c r="K15" s="17"/>
      <c r="L15" s="17"/>
      <c r="M15" s="18"/>
      <c r="N15" s="17"/>
      <c r="O15" s="24"/>
    </row>
    <row r="16" spans="1:15">
      <c r="A16" s="20" t="s">
        <v>353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2022-07-05T08:36:14Z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