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2236\6-28尾期第1批2690件\"/>
    </mc:Choice>
  </mc:AlternateContent>
  <xr:revisionPtr revIDLastSave="0" documentId="13_ncr:1_{48B75763-7EB8-4D4A-A50D-F830A20A7AAB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G19" i="13"/>
  <c r="F19" i="13"/>
  <c r="E19" i="13"/>
  <c r="C19" i="13"/>
  <c r="B19" i="13"/>
  <c r="F18" i="13"/>
  <c r="G18" i="13"/>
  <c r="E18" i="13"/>
  <c r="B18" i="13"/>
  <c r="C18" i="13"/>
  <c r="G17" i="13"/>
  <c r="F17" i="13"/>
  <c r="E17" i="13"/>
  <c r="C17" i="13"/>
  <c r="B17" i="13"/>
  <c r="F16" i="13"/>
  <c r="G16" i="13"/>
  <c r="E16" i="13"/>
  <c r="B16" i="13"/>
  <c r="C16" i="13"/>
  <c r="F15" i="13"/>
  <c r="G15" i="13"/>
  <c r="E15" i="13"/>
  <c r="B15" i="13"/>
  <c r="C15" i="13"/>
  <c r="F14" i="13"/>
  <c r="G14" i="13"/>
  <c r="E14" i="13"/>
  <c r="B14" i="13"/>
  <c r="C14" i="13"/>
  <c r="F13" i="13"/>
  <c r="G13" i="13"/>
  <c r="E13" i="13"/>
  <c r="B13" i="13"/>
  <c r="C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<sst xmlns="http://schemas.openxmlformats.org/spreadsheetml/2006/main" count="860" uniqueCount="398">
  <si>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</si>
  <si>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</si>
  <si>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</si>
  <si>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</si>
  <si>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</si>
  <si>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</si>
  <si>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</si>
  <si>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</si>
  <si>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</si>
  <si>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</si>
  <si>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</si>
  <si>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</si>
  <si>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</si>
  <si>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</si>
  <si>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</si>
  <si>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</si>
  <si>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</si>
  <si>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</si>
  <si>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</si>
  <si>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</si>
  <si>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</si>
  <si>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</si>
  <si>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</si>
  <si>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</si>
  <si>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</si>
  <si>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</si>
  <si>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</si>
  <si>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</si>
  <si>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</si>
  <si>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</si>
  <si>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</si>
  <si>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</si>
  <si>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</si>
  <si>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</si>
  <si>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</si>
  <si>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</si>
  <si>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</si>
  <si>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</si>
  <si>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</si>
  <si>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</si>
  <si>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</si>
  <si>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</si>
  <si>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</si>
  <si>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</si>
  <si>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</si>
  <si>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</si>
  <si>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</si>
  <si>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</si>
  <si>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</si>
  <si>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</si>
  <si>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</si>
  <si>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</si>
  <si>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</si>
  <si>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</si>
  <si>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</si>
  <si>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</si>
  <si>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</si>
  <si>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</si>
  <si>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</si>
  <si>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</si>
  <si>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TAMMAK92236</t>
  </si>
  <si>
    <t>合同交期</t>
  </si>
  <si>
    <t>7-5/7-31</t>
  </si>
  <si>
    <t>产前确认样</t>
  </si>
  <si>
    <t>有</t>
  </si>
  <si>
    <t>无</t>
  </si>
  <si>
    <t>品名</t>
  </si>
  <si>
    <t>女式徒步裤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</si>
  <si>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</si>
  <si>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</si>
  <si>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</si>
  <si>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</si>
  <si>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</si>
  <si>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</si>
  <si>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</si>
  <si>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</si>
  <si>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</si>
  <si>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</si>
  <si>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</si>
  <si>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</si>
  <si>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</si>
  <si>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</si>
  <si>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</si>
  <si>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</si>
  <si>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</si>
  <si>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</si>
  <si>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</si>
  <si>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</si>
  <si>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</si>
  <si>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</si>
  <si>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</si>
  <si>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</si>
  <si>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</si>
  <si>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</si>
  <si>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</si>
  <si>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</si>
  <si>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</si>
  <si>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</si>
  <si>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</si>
  <si>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</si>
  <si>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</si>
  <si>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</si>
  <si>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</si>
  <si>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</si>
  <si>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</si>
  <si>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</si>
  <si>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</si>
  <si>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</si>
  <si>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</si>
  <si>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</si>
  <si>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</si>
  <si>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</si>
  <si>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</si>
  <si>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</si>
  <si>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</si>
  <si>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</si>
  <si>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</si>
  <si>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</si>
  <si>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</si>
  <si>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</si>
  <si>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</si>
  <si>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</si>
  <si>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</si>
  <si>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</si>
  <si>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</si>
  <si>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1.兜口打结不好。</t>
  </si>
  <si>
    <t>2.脚口有斜扭现象。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</si>
  <si>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</si>
  <si>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</si>
  <si>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</si>
  <si>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</si>
  <si>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</si>
  <si>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</si>
  <si>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</si>
  <si>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</si>
  <si>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</si>
  <si>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</si>
  <si>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</si>
  <si>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</si>
  <si>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</si>
  <si>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</si>
  <si>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</si>
  <si>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</si>
  <si>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</si>
  <si>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</si>
  <si>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</si>
  <si>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</si>
  <si>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黑色L洗前</t>
  </si>
  <si>
    <t>黑色L洗后</t>
  </si>
  <si>
    <t>150/70B</t>
  </si>
  <si>
    <t>155/74B</t>
  </si>
  <si>
    <t>160/78B</t>
  </si>
  <si>
    <t>165/82B</t>
  </si>
  <si>
    <t>170/86B</t>
  </si>
  <si>
    <t>175/90B</t>
  </si>
  <si>
    <t>裤外侧长</t>
  </si>
  <si>
    <t>-0.8√√</t>
  </si>
  <si>
    <t>-1√√</t>
  </si>
  <si>
    <t>腰围 平量</t>
  </si>
  <si>
    <t>√√-0.6</t>
  </si>
  <si>
    <t>√-0.5-0.6</t>
  </si>
  <si>
    <t>1√√</t>
  </si>
  <si>
    <t>臀围</t>
  </si>
  <si>
    <t>√√√</t>
  </si>
  <si>
    <t>√√-0.5</t>
  </si>
  <si>
    <t>腿围/2</t>
  </si>
  <si>
    <t>脚口/2</t>
  </si>
  <si>
    <t>前裆长 含腰</t>
  </si>
  <si>
    <t>后裆长 含腰</t>
  </si>
  <si>
    <t>前门襟长（不含腰）</t>
  </si>
  <si>
    <t>前门襟拉链长</t>
  </si>
  <si>
    <t>前插袋</t>
  </si>
  <si>
    <t>前插袋拉链长</t>
  </si>
  <si>
    <t>前腰宽</t>
  </si>
  <si>
    <t>后袋长</t>
  </si>
  <si>
    <t>后腰宽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</si>
  <si>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</si>
  <si>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</si>
  <si>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</si>
  <si>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</si>
  <si>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</si>
  <si>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</si>
  <si>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</si>
  <si>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</si>
  <si>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</si>
  <si>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</si>
  <si>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</si>
  <si>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</si>
  <si>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</si>
  <si>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</si>
  <si>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</si>
  <si>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</si>
  <si>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</si>
  <si>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</si>
  <si>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</si>
  <si>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</si>
  <si>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</si>
  <si>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</si>
  <si>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</si>
  <si>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</si>
  <si>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</si>
  <si>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</si>
  <si>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</si>
  <si>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</si>
  <si>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</si>
  <si>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</si>
  <si>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</si>
  <si>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</si>
  <si>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</si>
  <si>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</si>
  <si>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</si>
  <si>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</si>
  <si>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</si>
  <si>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</si>
  <si>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</si>
  <si>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</si>
  <si>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</si>
  <si>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</si>
  <si>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</si>
  <si>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</si>
  <si>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</si>
  <si>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</si>
  <si>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</si>
  <si>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</si>
  <si>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</si>
  <si>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</si>
  <si>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</si>
  <si>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</si>
  <si>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</si>
  <si>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</si>
  <si>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</si>
  <si>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</si>
  <si>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</si>
  <si>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</si>
  <si>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</si>
  <si>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</si>
  <si>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</si>
  <si>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</si>
  <si>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</si>
  <si>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</si>
  <si>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</si>
  <si>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</si>
  <si>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</si>
  <si>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</si>
  <si>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</si>
  <si>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</si>
  <si>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</si>
  <si>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</si>
  <si>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</si>
  <si>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</si>
  <si>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</si>
  <si>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</si>
  <si>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</si>
  <si>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</si>
  <si>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</si>
  <si>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</si>
  <si>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</si>
  <si>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</si>
  <si>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</si>
  <si>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</si>
  <si>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</si>
  <si>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</si>
  <si>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19SS黑色/E77//19FW木炭灰</t>
  </si>
  <si>
    <t>江苏南纬</t>
  </si>
  <si>
    <t>YES</t>
  </si>
  <si>
    <t>22SS深灰/M77//19FW木炭灰</t>
  </si>
  <si>
    <t>FK00590</t>
  </si>
  <si>
    <t>19FW木炭灰/G16//</t>
  </si>
  <si>
    <t>福建乾丰</t>
  </si>
  <si>
    <t>制表时间：2022-4-6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</si>
  <si>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</si>
  <si>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</si>
  <si>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</si>
  <si>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</si>
  <si>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</si>
  <si>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</si>
  <si>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</si>
  <si>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</si>
  <si>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</si>
  <si>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</si>
  <si>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</si>
  <si>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</si>
  <si>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</si>
  <si>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</si>
  <si>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</si>
  <si>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</si>
  <si>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</si>
  <si>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</si>
  <si>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</si>
  <si>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</si>
  <si>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</si>
  <si>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</si>
  <si>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</si>
  <si>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</si>
  <si>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</si>
  <si>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</si>
  <si>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</si>
  <si>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</si>
  <si>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</si>
  <si>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</si>
  <si>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</si>
  <si>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</si>
  <si>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</si>
  <si>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</si>
  <si>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</si>
  <si>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</si>
  <si>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</si>
  <si>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</si>
  <si>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</si>
  <si>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</si>
  <si>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</si>
  <si>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</si>
  <si>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</si>
  <si>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</si>
  <si>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</si>
  <si>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</si>
  <si>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</si>
  <si>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</si>
  <si>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</si>
  <si>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</si>
  <si>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</si>
  <si>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</si>
  <si>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</si>
  <si>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</si>
  <si>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</si>
  <si>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TOREAD字体转移标（TPU哑光）</t>
  </si>
  <si>
    <t>制表时间：2022-4-11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</si>
  <si>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</si>
  <si>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</si>
  <si>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</si>
  <si>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</si>
  <si>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</si>
  <si>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 </t>
  </si>
  <si>
    <t>15FW白色/737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</si>
  <si>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</si>
  <si>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3" type="noConversion"/>
  </si>
  <si>
    <t>L</t>
    <phoneticPr fontId="43" type="noConversion"/>
  </si>
  <si>
    <t>-2.6</t>
    <phoneticPr fontId="43" type="noConversion"/>
  </si>
  <si>
    <t>+0</t>
    <phoneticPr fontId="43" type="noConversion"/>
  </si>
  <si>
    <t>-3</t>
    <phoneticPr fontId="43" type="noConversion"/>
  </si>
  <si>
    <t>-0.8</t>
    <phoneticPr fontId="43" type="noConversion"/>
  </si>
  <si>
    <t>-0.5</t>
    <phoneticPr fontId="43" type="noConversion"/>
  </si>
  <si>
    <t>+1</t>
    <phoneticPr fontId="43" type="noConversion"/>
  </si>
  <si>
    <t>-0.6</t>
    <phoneticPr fontId="43" type="noConversion"/>
  </si>
  <si>
    <t>-2</t>
    <phoneticPr fontId="43" type="noConversion"/>
  </si>
  <si>
    <t>-0.3</t>
    <phoneticPr fontId="43" type="noConversion"/>
  </si>
  <si>
    <t>+1.4</t>
    <phoneticPr fontId="43" type="noConversion"/>
  </si>
  <si>
    <t>探越</t>
    <phoneticPr fontId="43" type="noConversion"/>
  </si>
  <si>
    <t>1.前拉链袋码带外露较宽，且宽窄不均，正常外露1cm即可。</t>
    <phoneticPr fontId="43" type="noConversion"/>
  </si>
  <si>
    <t>2.转印标被压扁，字母变形，极光印，</t>
    <phoneticPr fontId="43" type="noConversion"/>
  </si>
  <si>
    <t>3.腰袢缝份允许留0.3cm，超长的需要修剪</t>
    <phoneticPr fontId="43" type="noConversion"/>
  </si>
  <si>
    <t>4.腰袢左右不对称，后侧腰袢要盖住松紧带固定线，</t>
    <phoneticPr fontId="43" type="noConversion"/>
  </si>
  <si>
    <t>5.后中腰袢未与后裆缝对齐，歪斜到一边</t>
    <phoneticPr fontId="43" type="noConversion"/>
  </si>
  <si>
    <t>6.前袋口上端拼缝起酒窝，</t>
    <phoneticPr fontId="43" type="noConversion"/>
  </si>
  <si>
    <t>7.主标和号型标歪斜不正，多车住了，</t>
    <phoneticPr fontId="43" type="noConversion"/>
  </si>
  <si>
    <t>8.裤脚左右不对称，纽腿较严重，后期熨烫要定型</t>
    <phoneticPr fontId="43" type="noConversion"/>
  </si>
  <si>
    <t>10.裆底合缝错位，要注意</t>
    <phoneticPr fontId="43" type="noConversion"/>
  </si>
  <si>
    <t>11.其中一条裤子外长-2.6cm，臀围-3cm，要注意控制</t>
    <phoneticPr fontId="43" type="noConversion"/>
  </si>
  <si>
    <t>9.前腰头底襟边外露，腰头宽窄，前门襟边不直顺，</t>
    <phoneticPr fontId="43" type="noConversion"/>
  </si>
  <si>
    <t>236款首期验货问题，4-16日</t>
    <phoneticPr fontId="43" type="noConversion"/>
  </si>
  <si>
    <t>-1.6</t>
    <phoneticPr fontId="43" type="noConversion"/>
  </si>
  <si>
    <t>+2</t>
    <phoneticPr fontId="43" type="noConversion"/>
  </si>
  <si>
    <t>+0.4</t>
    <phoneticPr fontId="43" type="noConversion"/>
  </si>
  <si>
    <t>大货首件</t>
    <phoneticPr fontId="43" type="noConversion"/>
  </si>
  <si>
    <t>TAMMAK92236</t>
    <phoneticPr fontId="43" type="noConversion"/>
  </si>
  <si>
    <t>女士徒步长裤</t>
    <phoneticPr fontId="43" type="noConversion"/>
  </si>
  <si>
    <t>天津探越</t>
    <phoneticPr fontId="43" type="noConversion"/>
  </si>
  <si>
    <t>深灰</t>
    <phoneticPr fontId="43" type="noConversion"/>
  </si>
  <si>
    <t>+0.6+1.4</t>
    <phoneticPr fontId="43" type="noConversion"/>
  </si>
  <si>
    <t>+0-2</t>
    <phoneticPr fontId="43" type="noConversion"/>
  </si>
  <si>
    <t>-2.4-1.4</t>
    <phoneticPr fontId="43" type="noConversion"/>
  </si>
  <si>
    <t>-0.4-0.4</t>
    <phoneticPr fontId="43" type="noConversion"/>
  </si>
  <si>
    <t>-1-1</t>
    <phoneticPr fontId="43" type="noConversion"/>
  </si>
  <si>
    <t>+0+0</t>
    <phoneticPr fontId="43" type="noConversion"/>
  </si>
  <si>
    <t>+0.4+1</t>
    <phoneticPr fontId="43" type="noConversion"/>
  </si>
  <si>
    <t>+0-0.5</t>
    <phoneticPr fontId="43" type="noConversion"/>
  </si>
  <si>
    <t>-3-1</t>
    <phoneticPr fontId="43" type="noConversion"/>
  </si>
  <si>
    <t>-0.5-0.5</t>
    <phoneticPr fontId="43" type="noConversion"/>
  </si>
  <si>
    <t>-0.5-1</t>
    <phoneticPr fontId="43" type="noConversion"/>
  </si>
  <si>
    <t>+0.5+0.5</t>
    <phoneticPr fontId="43" type="noConversion"/>
  </si>
  <si>
    <t>+0.2+1.2</t>
    <phoneticPr fontId="43" type="noConversion"/>
  </si>
  <si>
    <t>+0+1</t>
    <phoneticPr fontId="43" type="noConversion"/>
  </si>
  <si>
    <t>-1-0.4</t>
    <phoneticPr fontId="43" type="noConversion"/>
  </si>
  <si>
    <t>-0.7-0.8</t>
    <phoneticPr fontId="43" type="noConversion"/>
  </si>
  <si>
    <t>+1+1</t>
    <phoneticPr fontId="43" type="noConversion"/>
  </si>
  <si>
    <t>-0.8-0.8</t>
    <phoneticPr fontId="43" type="noConversion"/>
  </si>
  <si>
    <t>+0.6-1.7</t>
    <phoneticPr fontId="43" type="noConversion"/>
  </si>
  <si>
    <t>+2+2</t>
    <phoneticPr fontId="43" type="noConversion"/>
  </si>
  <si>
    <t>-1-0.6</t>
    <phoneticPr fontId="43" type="noConversion"/>
  </si>
  <si>
    <t>-1+0</t>
    <phoneticPr fontId="43" type="noConversion"/>
  </si>
  <si>
    <t>-0.3+0.7</t>
    <phoneticPr fontId="43" type="noConversion"/>
  </si>
  <si>
    <t>-1-1.3</t>
    <phoneticPr fontId="43" type="noConversion"/>
  </si>
  <si>
    <t>-0.6-1.6</t>
    <phoneticPr fontId="43" type="noConversion"/>
  </si>
  <si>
    <t>-1-3</t>
    <phoneticPr fontId="43" type="noConversion"/>
  </si>
  <si>
    <t>-0.3-0.8</t>
    <phoneticPr fontId="43" type="noConversion"/>
  </si>
  <si>
    <t>-1-0.5</t>
    <phoneticPr fontId="43" type="noConversion"/>
  </si>
  <si>
    <t>+0.6+0.4</t>
    <phoneticPr fontId="43" type="noConversion"/>
  </si>
  <si>
    <t>+0-0.6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</si>
</sst>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rgb="FF00000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center"/>
    </xf>
    <xf numFmtId="0" fontId="41" fillId="0" borderId="0">
      <alignment horizontal="center" vertical="center"/>
    </xf>
    <xf numFmtId="0" fontId="42" fillId="0" borderId="0">
      <alignment horizontal="center" vertical="center"/>
    </xf>
    <xf numFmtId="0" fontId="42" fillId="0" borderId="0">
      <alignment horizontal="center" vertical="top"/>
    </xf>
    <xf numFmtId="0" fontId="39" fillId="0" borderId="0">
      <alignment vertical="center"/>
    </xf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4" borderId="0" xfId="3" applyFont="1" applyFill="1"/>
    <xf numFmtId="0" fontId="12" fillId="4" borderId="13" xfId="2" applyFont="1" applyFill="1" applyBorder="1" applyAlignment="1">
      <alignment horizontal="left" vertical="center"/>
    </xf>
    <xf numFmtId="0" fontId="12" fillId="4" borderId="14" xfId="2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/>
    </xf>
    <xf numFmtId="176" fontId="14" fillId="4" borderId="2" xfId="1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1" fillId="4" borderId="16" xfId="3" applyFont="1" applyFill="1" applyBorder="1" applyAlignment="1"/>
    <xf numFmtId="49" fontId="11" fillId="4" borderId="17" xfId="4" applyNumberFormat="1" applyFont="1" applyFill="1" applyBorder="1" applyAlignment="1">
      <alignment horizontal="center" vertical="center"/>
    </xf>
    <xf numFmtId="49" fontId="11" fillId="4" borderId="17" xfId="4" applyNumberFormat="1" applyFont="1" applyFill="1" applyBorder="1" applyAlignment="1">
      <alignment horizontal="right" vertical="center"/>
    </xf>
    <xf numFmtId="49" fontId="11" fillId="4" borderId="18" xfId="4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/>
    <xf numFmtId="49" fontId="11" fillId="4" borderId="20" xfId="3" applyNumberFormat="1" applyFont="1" applyFill="1" applyBorder="1" applyAlignment="1">
      <alignment horizontal="center"/>
    </xf>
    <xf numFmtId="49" fontId="11" fillId="4" borderId="20" xfId="3" applyNumberFormat="1" applyFont="1" applyFill="1" applyBorder="1" applyAlignment="1">
      <alignment horizontal="right"/>
    </xf>
    <xf numFmtId="49" fontId="11" fillId="4" borderId="20" xfId="3" applyNumberFormat="1" applyFont="1" applyFill="1" applyBorder="1" applyAlignment="1">
      <alignment horizontal="right" vertical="center"/>
    </xf>
    <xf numFmtId="49" fontId="11" fillId="4" borderId="21" xfId="3" applyNumberFormat="1" applyFont="1" applyFill="1" applyBorder="1" applyAlignment="1">
      <alignment horizontal="center"/>
    </xf>
    <xf numFmtId="0" fontId="12" fillId="4" borderId="0" xfId="3" applyFont="1" applyFill="1"/>
    <xf numFmtId="0" fontId="0" fillId="4" borderId="0" xfId="4" applyFont="1" applyFill="1">
      <alignment vertical="center"/>
    </xf>
    <xf numFmtId="0" fontId="12" fillId="4" borderId="14" xfId="2" applyFont="1" applyFill="1" applyBorder="1" applyAlignment="1">
      <alignment horizontal="left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7" xfId="3" applyFont="1" applyFill="1" applyBorder="1" applyAlignment="1" applyProtection="1">
      <alignment horizontal="center" vertical="center"/>
    </xf>
    <xf numFmtId="0" fontId="12" fillId="4" borderId="2" xfId="4" applyFont="1" applyFill="1" applyBorder="1" applyAlignment="1">
      <alignment horizontal="center" vertical="center"/>
    </xf>
    <xf numFmtId="0" fontId="12" fillId="4" borderId="25" xfId="4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26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1" fillId="4" borderId="27" xfId="4" applyNumberFormat="1" applyFont="1" applyFill="1" applyBorder="1" applyAlignment="1">
      <alignment horizontal="center" vertical="center"/>
    </xf>
    <xf numFmtId="49" fontId="11" fillId="4" borderId="28" xfId="4" applyNumberFormat="1" applyFont="1" applyFill="1" applyBorder="1" applyAlignment="1">
      <alignment horizontal="center" vertical="center"/>
    </xf>
    <xf numFmtId="49" fontId="12" fillId="4" borderId="28" xfId="4" applyNumberFormat="1" applyFont="1" applyFill="1" applyBorder="1" applyAlignment="1">
      <alignment horizontal="center" vertical="center"/>
    </xf>
    <xf numFmtId="49" fontId="11" fillId="4" borderId="29" xfId="3" applyNumberFormat="1" applyFont="1" applyFill="1" applyBorder="1" applyAlignment="1">
      <alignment horizontal="center"/>
    </xf>
    <xf numFmtId="49" fontId="11" fillId="4" borderId="30" xfId="3" applyNumberFormat="1" applyFont="1" applyFill="1" applyBorder="1" applyAlignment="1">
      <alignment horizontal="center"/>
    </xf>
    <xf numFmtId="49" fontId="11" fillId="4" borderId="30" xfId="4" applyNumberFormat="1" applyFont="1" applyFill="1" applyBorder="1" applyAlignment="1">
      <alignment horizontal="center" vertical="center"/>
    </xf>
    <xf numFmtId="49" fontId="11" fillId="4" borderId="31" xfId="3" applyNumberFormat="1" applyFont="1" applyFill="1" applyBorder="1" applyAlignment="1">
      <alignment horizontal="center"/>
    </xf>
    <xf numFmtId="14" fontId="12" fillId="4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vertical="center"/>
    </xf>
    <xf numFmtId="0" fontId="18" fillId="0" borderId="34" xfId="2" applyFont="1" applyFill="1" applyBorder="1" applyAlignment="1">
      <alignment vertical="center"/>
    </xf>
    <xf numFmtId="0" fontId="18" fillId="0" borderId="35" xfId="2" applyFont="1" applyFill="1" applyBorder="1" applyAlignment="1">
      <alignment vertical="center"/>
    </xf>
    <xf numFmtId="0" fontId="18" fillId="0" borderId="17" xfId="2" applyFont="1" applyFill="1" applyBorder="1" applyAlignment="1">
      <alignment vertical="center"/>
    </xf>
    <xf numFmtId="0" fontId="18" fillId="0" borderId="35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righ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vertical="center"/>
    </xf>
    <xf numFmtId="0" fontId="18" fillId="0" borderId="3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7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33" xfId="2" applyFont="1" applyFill="1" applyBorder="1" applyAlignment="1">
      <alignment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58" fontId="19" fillId="0" borderId="37" xfId="2" applyNumberFormat="1" applyFont="1" applyFill="1" applyBorder="1" applyAlignment="1">
      <alignment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14" fillId="0" borderId="49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22" fillId="0" borderId="36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6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6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4" fillId="0" borderId="37" xfId="2" applyFont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20" fillId="0" borderId="56" xfId="2" applyFont="1" applyBorder="1" applyAlignment="1">
      <alignment vertical="center"/>
    </xf>
    <xf numFmtId="0" fontId="20" fillId="0" borderId="57" xfId="2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58" fontId="16" fillId="0" borderId="57" xfId="2" applyNumberFormat="1" applyFont="1" applyBorder="1" applyAlignment="1">
      <alignment vertical="center"/>
    </xf>
    <xf numFmtId="0" fontId="14" fillId="0" borderId="49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176" fontId="14" fillId="0" borderId="2" xfId="0" applyNumberFormat="1" applyFont="1" applyFill="1" applyBorder="1" applyAlignment="1">
      <alignment horizontal="center"/>
    </xf>
    <xf numFmtId="176" fontId="20" fillId="5" borderId="2" xfId="0" applyNumberFormat="1" applyFont="1" applyFill="1" applyBorder="1" applyAlignment="1">
      <alignment horizontal="center"/>
    </xf>
    <xf numFmtId="176" fontId="13" fillId="5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76" fontId="15" fillId="0" borderId="2" xfId="0" applyNumberFormat="1" applyFont="1" applyFill="1" applyBorder="1" applyAlignment="1">
      <alignment horizontal="center"/>
    </xf>
    <xf numFmtId="176" fontId="23" fillId="5" borderId="2" xfId="0" applyNumberFormat="1" applyFont="1" applyFill="1" applyBorder="1" applyAlignment="1">
      <alignment horizontal="center"/>
    </xf>
    <xf numFmtId="176" fontId="24" fillId="0" borderId="2" xfId="0" applyNumberFormat="1" applyFont="1" applyFill="1" applyBorder="1" applyAlignment="1">
      <alignment horizontal="center"/>
    </xf>
    <xf numFmtId="176" fontId="25" fillId="5" borderId="2" xfId="0" applyNumberFormat="1" applyFont="1" applyFill="1" applyBorder="1" applyAlignment="1">
      <alignment horizontal="center"/>
    </xf>
    <xf numFmtId="176" fontId="26" fillId="6" borderId="2" xfId="0" applyNumberFormat="1" applyFont="1" applyFill="1" applyBorder="1" applyAlignment="1">
      <alignment horizontal="center"/>
    </xf>
    <xf numFmtId="176" fontId="27" fillId="6" borderId="2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176" fontId="15" fillId="7" borderId="2" xfId="0" applyNumberFormat="1" applyFont="1" applyFill="1" applyBorder="1" applyAlignment="1">
      <alignment horizontal="center"/>
    </xf>
    <xf numFmtId="176" fontId="23" fillId="7" borderId="2" xfId="0" applyNumberFormat="1" applyFont="1" applyFill="1" applyBorder="1" applyAlignment="1">
      <alignment horizontal="center"/>
    </xf>
    <xf numFmtId="49" fontId="28" fillId="0" borderId="2" xfId="8" applyNumberFormat="1" applyFont="1" applyFill="1" applyBorder="1" applyAlignment="1">
      <alignment horizontal="center"/>
    </xf>
    <xf numFmtId="0" fontId="16" fillId="0" borderId="0" xfId="2" applyFont="1" applyBorder="1" applyAlignment="1">
      <alignment horizontal="left" vertical="center"/>
    </xf>
    <xf numFmtId="0" fontId="13" fillId="0" borderId="59" xfId="2" applyFont="1" applyBorder="1" applyAlignment="1">
      <alignment vertical="center"/>
    </xf>
    <xf numFmtId="0" fontId="16" fillId="0" borderId="60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6" fillId="0" borderId="60" xfId="2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3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30" fillId="0" borderId="66" xfId="2" applyFont="1" applyBorder="1" applyAlignment="1">
      <alignment horizontal="left" vertical="center" wrapText="1"/>
    </xf>
    <xf numFmtId="9" fontId="14" fillId="0" borderId="17" xfId="2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20" fillId="0" borderId="54" xfId="2" applyFont="1" applyBorder="1" applyAlignment="1">
      <alignment vertical="center"/>
    </xf>
    <xf numFmtId="0" fontId="20" fillId="0" borderId="55" xfId="2" applyFont="1" applyBorder="1" applyAlignment="1">
      <alignment vertical="center"/>
    </xf>
    <xf numFmtId="0" fontId="14" fillId="0" borderId="70" xfId="2" applyFont="1" applyBorder="1" applyAlignment="1">
      <alignment vertical="center"/>
    </xf>
    <xf numFmtId="0" fontId="20" fillId="0" borderId="70" xfId="2" applyFont="1" applyBorder="1" applyAlignment="1">
      <alignment vertical="center"/>
    </xf>
    <xf numFmtId="58" fontId="16" fillId="0" borderId="55" xfId="2" applyNumberFormat="1" applyFont="1" applyBorder="1" applyAlignment="1">
      <alignment vertical="center"/>
    </xf>
    <xf numFmtId="0" fontId="16" fillId="0" borderId="70" xfId="2" applyFont="1" applyBorder="1" applyAlignment="1">
      <alignment vertical="center"/>
    </xf>
    <xf numFmtId="0" fontId="14" fillId="0" borderId="64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33" fillId="0" borderId="49" xfId="2" applyFont="1" applyBorder="1" applyAlignment="1">
      <alignment horizontal="left" vertical="center" wrapText="1"/>
    </xf>
    <xf numFmtId="0" fontId="33" fillId="0" borderId="49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35" fillId="0" borderId="76" xfId="0" applyFont="1" applyBorder="1"/>
    <xf numFmtId="0" fontId="35" fillId="0" borderId="2" xfId="0" applyFont="1" applyBorder="1"/>
    <xf numFmtId="0" fontId="35" fillId="8" borderId="2" xfId="0" applyFont="1" applyFill="1" applyBorder="1"/>
    <xf numFmtId="0" fontId="0" fillId="0" borderId="76" xfId="0" applyBorder="1"/>
    <xf numFmtId="0" fontId="0" fillId="8" borderId="2" xfId="0" applyFill="1" applyBorder="1"/>
    <xf numFmtId="0" fontId="0" fillId="0" borderId="77" xfId="0" applyBorder="1"/>
    <xf numFmtId="0" fontId="0" fillId="0" borderId="78" xfId="0" applyBorder="1"/>
    <xf numFmtId="0" fontId="0" fillId="8" borderId="78" xfId="0" applyFill="1" applyBorder="1"/>
    <xf numFmtId="0" fontId="0" fillId="9" borderId="0" xfId="0" applyFill="1"/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36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10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8" fillId="0" borderId="8" xfId="5" quotePrefix="1" applyFont="1" applyBorder="1" applyAlignment="1">
      <alignment horizontal="center" vertical="center" wrapText="1"/>
    </xf>
    <xf numFmtId="0" fontId="8" fillId="0" borderId="9" xfId="5" quotePrefix="1" applyFont="1" applyBorder="1" applyAlignment="1">
      <alignment horizontal="center" vertical="center" wrapText="1"/>
    </xf>
    <xf numFmtId="0" fontId="10" fillId="0" borderId="9" xfId="6" quotePrefix="1" applyFont="1" applyBorder="1" applyAlignment="1">
      <alignment horizontal="center" vertical="center" wrapText="1"/>
    </xf>
    <xf numFmtId="0" fontId="10" fillId="3" borderId="11" xfId="6" quotePrefix="1" applyFont="1" applyFill="1" applyBorder="1" applyAlignment="1">
      <alignment horizontal="center" vertical="center" wrapText="1"/>
    </xf>
    <xf numFmtId="0" fontId="10" fillId="3" borderId="12" xfId="7" quotePrefix="1" applyFont="1" applyFill="1" applyBorder="1" applyAlignment="1">
      <alignment horizontal="center" vertical="top" wrapText="1"/>
    </xf>
    <xf numFmtId="0" fontId="44" fillId="4" borderId="2" xfId="3" applyFont="1" applyFill="1" applyBorder="1" applyAlignment="1" applyProtection="1">
      <alignment horizontal="center" vertical="center"/>
    </xf>
    <xf numFmtId="0" fontId="45" fillId="4" borderId="2" xfId="4" applyFont="1" applyFill="1" applyBorder="1" applyAlignment="1">
      <alignment horizontal="center" vertical="center"/>
    </xf>
    <xf numFmtId="49" fontId="45" fillId="4" borderId="2" xfId="4" applyNumberFormat="1" applyFont="1" applyFill="1" applyBorder="1" applyAlignment="1">
      <alignment horizontal="center" vertical="center"/>
    </xf>
    <xf numFmtId="49" fontId="44" fillId="4" borderId="2" xfId="4" applyNumberFormat="1" applyFont="1" applyFill="1" applyBorder="1" applyAlignment="1">
      <alignment horizontal="center" vertical="center"/>
    </xf>
    <xf numFmtId="49" fontId="45" fillId="5" borderId="2" xfId="4" applyNumberFormat="1" applyFont="1" applyFill="1" applyBorder="1" applyAlignment="1">
      <alignment horizontal="center" vertical="center"/>
    </xf>
    <xf numFmtId="49" fontId="44" fillId="5" borderId="2" xfId="4" applyNumberFormat="1" applyFont="1" applyFill="1" applyBorder="1" applyAlignment="1">
      <alignment horizontal="center" vertical="center"/>
    </xf>
    <xf numFmtId="0" fontId="44" fillId="4" borderId="0" xfId="3" applyFont="1" applyFill="1"/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8" borderId="5" xfId="0" applyFont="1" applyFill="1" applyBorder="1" applyAlignment="1">
      <alignment horizontal="center" vertical="center"/>
    </xf>
    <xf numFmtId="0" fontId="35" fillId="8" borderId="7" xfId="0" applyFont="1" applyFill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20" fillId="0" borderId="43" xfId="2" applyFont="1" applyFill="1" applyBorder="1" applyAlignment="1">
      <alignment horizontal="left" vertical="center"/>
    </xf>
    <xf numFmtId="0" fontId="14" fillId="0" borderId="65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71" xfId="2" applyFont="1" applyFill="1" applyBorder="1" applyAlignment="1">
      <alignment horizontal="left" vertical="center"/>
    </xf>
    <xf numFmtId="0" fontId="32" fillId="0" borderId="57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68" xfId="2" applyFont="1" applyFill="1" applyBorder="1" applyAlignment="1">
      <alignment horizontal="left" vertical="center"/>
    </xf>
    <xf numFmtId="0" fontId="14" fillId="0" borderId="69" xfId="2" applyFont="1" applyFill="1" applyBorder="1" applyAlignment="1">
      <alignment horizontal="left" vertical="center"/>
    </xf>
    <xf numFmtId="0" fontId="14" fillId="0" borderId="72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2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3" xfId="2" applyFont="1" applyFill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60" xfId="2" applyFont="1" applyFill="1" applyBorder="1" applyAlignment="1">
      <alignment horizontal="left" vertical="center"/>
    </xf>
    <xf numFmtId="0" fontId="18" fillId="0" borderId="64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6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9" fontId="14" fillId="0" borderId="44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51" xfId="2" applyNumberFormat="1" applyFont="1" applyBorder="1" applyAlignment="1">
      <alignment horizontal="left" vertical="center"/>
    </xf>
    <xf numFmtId="9" fontId="14" fillId="0" borderId="45" xfId="2" applyNumberFormat="1" applyFont="1" applyBorder="1" applyAlignment="1">
      <alignment horizontal="left" vertical="center"/>
    </xf>
    <xf numFmtId="9" fontId="14" fillId="0" borderId="46" xfId="2" applyNumberFormat="1" applyFont="1" applyBorder="1" applyAlignment="1">
      <alignment horizontal="left" vertical="center"/>
    </xf>
    <xf numFmtId="9" fontId="14" fillId="0" borderId="53" xfId="2" applyNumberFormat="1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3" xfId="2" applyFont="1" applyBorder="1" applyAlignment="1">
      <alignment horizontal="left" vertical="center" wrapText="1"/>
    </xf>
    <xf numFmtId="0" fontId="14" fillId="0" borderId="40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14" fontId="14" fillId="0" borderId="17" xfId="2" applyNumberFormat="1" applyFont="1" applyBorder="1" applyAlignment="1">
      <alignment horizontal="center" vertical="center"/>
    </xf>
    <xf numFmtId="14" fontId="14" fillId="0" borderId="49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14" fontId="14" fillId="0" borderId="50" xfId="2" applyNumberFormat="1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9" fillId="0" borderId="32" xfId="2" applyFont="1" applyBorder="1" applyAlignment="1">
      <alignment horizontal="center" vertical="top"/>
    </xf>
    <xf numFmtId="0" fontId="14" fillId="0" borderId="55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4" xfId="2" applyFont="1" applyFill="1" applyBorder="1" applyAlignment="1">
      <alignment horizontal="center" vertical="center"/>
    </xf>
    <xf numFmtId="0" fontId="44" fillId="4" borderId="14" xfId="2" applyFont="1" applyFill="1" applyBorder="1" applyAlignment="1">
      <alignment horizontal="center" vertical="center"/>
    </xf>
    <xf numFmtId="0" fontId="11" fillId="4" borderId="23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24" xfId="3" applyFont="1" applyFill="1" applyBorder="1" applyAlignment="1" applyProtection="1">
      <alignment horizontal="center" vertical="center"/>
    </xf>
    <xf numFmtId="0" fontId="12" fillId="4" borderId="15" xfId="3" applyFont="1" applyFill="1" applyBorder="1" applyAlignment="1" applyProtection="1">
      <alignment horizontal="center" vertical="center"/>
    </xf>
    <xf numFmtId="0" fontId="11" fillId="4" borderId="14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0" fillId="0" borderId="58" xfId="2" applyFont="1" applyFill="1" applyBorder="1" applyAlignment="1">
      <alignment horizontal="left" vertical="center"/>
    </xf>
    <xf numFmtId="0" fontId="20" fillId="0" borderId="57" xfId="2" applyFont="1" applyFill="1" applyBorder="1" applyAlignment="1">
      <alignment horizontal="left" vertical="center"/>
    </xf>
    <xf numFmtId="0" fontId="20" fillId="0" borderId="63" xfId="2" applyFont="1" applyFill="1" applyBorder="1" applyAlignment="1">
      <alignment horizontal="left" vertical="center"/>
    </xf>
    <xf numFmtId="0" fontId="20" fillId="0" borderId="59" xfId="2" applyFont="1" applyFill="1" applyBorder="1" applyAlignment="1">
      <alignment horizontal="center" vertical="center"/>
    </xf>
    <xf numFmtId="0" fontId="20" fillId="0" borderId="60" xfId="2" applyFont="1" applyFill="1" applyBorder="1" applyAlignment="1">
      <alignment horizontal="center" vertical="center"/>
    </xf>
    <xf numFmtId="0" fontId="20" fillId="0" borderId="64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20" fillId="0" borderId="57" xfId="2" applyFont="1" applyBorder="1" applyAlignment="1">
      <alignment horizontal="center" vertical="center"/>
    </xf>
    <xf numFmtId="0" fontId="16" fillId="0" borderId="57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14" fillId="0" borderId="49" xfId="2" applyFont="1" applyFill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9" fillId="0" borderId="17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top"/>
    </xf>
    <xf numFmtId="0" fontId="11" fillId="4" borderId="22" xfId="3" applyFont="1" applyFill="1" applyBorder="1" applyAlignment="1">
      <alignment horizontal="center"/>
    </xf>
    <xf numFmtId="0" fontId="18" fillId="0" borderId="49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9" fillId="0" borderId="50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6" fillId="0" borderId="37" xfId="2" applyFill="1" applyBorder="1" applyAlignment="1">
      <alignment horizontal="center" vertical="center"/>
    </xf>
    <xf numFmtId="0" fontId="16" fillId="0" borderId="50" xfId="2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 wrapText="1"/>
    </xf>
    <xf numFmtId="0" fontId="19" fillId="0" borderId="17" xfId="2" applyFont="1" applyFill="1" applyBorder="1" applyAlignment="1">
      <alignment horizontal="left" vertical="center" wrapText="1"/>
    </xf>
    <xf numFmtId="0" fontId="19" fillId="0" borderId="49" xfId="2" applyFont="1" applyFill="1" applyBorder="1" applyAlignment="1">
      <alignment horizontal="left" vertical="center" wrapText="1"/>
    </xf>
    <xf numFmtId="0" fontId="13" fillId="0" borderId="42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2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center" vertical="center"/>
    </xf>
    <xf numFmtId="0" fontId="19" fillId="0" borderId="41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right" vertical="center"/>
    </xf>
    <xf numFmtId="0" fontId="18" fillId="0" borderId="37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top"/>
    </xf>
    <xf numFmtId="0" fontId="14" fillId="0" borderId="3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58" fontId="19" fillId="0" borderId="17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5">
        <v>1</v>
      </c>
      <c r="B2" s="170" t="s">
        <v>1</v>
      </c>
    </row>
    <row r="3" spans="1:2">
      <c r="A3" s="5">
        <v>2</v>
      </c>
      <c r="B3" s="170" t="s">
        <v>2</v>
      </c>
    </row>
    <row r="4" spans="1:2">
      <c r="A4" s="5">
        <v>3</v>
      </c>
      <c r="B4" s="170" t="s">
        <v>3</v>
      </c>
    </row>
    <row r="5" spans="1:2">
      <c r="A5" s="5">
        <v>4</v>
      </c>
      <c r="B5" s="170" t="s">
        <v>4</v>
      </c>
    </row>
    <row r="6" spans="1:2">
      <c r="A6" s="5">
        <v>5</v>
      </c>
      <c r="B6" s="170" t="s">
        <v>5</v>
      </c>
    </row>
    <row r="7" spans="1:2">
      <c r="A7" s="5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 ht="18.95" customHeight="1">
      <c r="A9" s="168"/>
      <c r="B9" s="173" t="s">
        <v>8</v>
      </c>
    </row>
    <row r="10" spans="1:2" ht="15.95" customHeight="1">
      <c r="A10" s="5">
        <v>1</v>
      </c>
      <c r="B10" s="174" t="s">
        <v>9</v>
      </c>
    </row>
    <row r="11" spans="1:2">
      <c r="A11" s="5">
        <v>2</v>
      </c>
      <c r="B11" s="170" t="s">
        <v>10</v>
      </c>
    </row>
    <row r="12" spans="1:2">
      <c r="A12" s="5">
        <v>3</v>
      </c>
      <c r="B12" s="175" t="s">
        <v>11</v>
      </c>
    </row>
    <row r="13" spans="1:2">
      <c r="A13" s="5">
        <v>4</v>
      </c>
      <c r="B13" s="176" t="s">
        <v>12</v>
      </c>
    </row>
    <row r="14" spans="1:2">
      <c r="A14" s="5">
        <v>5</v>
      </c>
      <c r="B14" s="176" t="s">
        <v>13</v>
      </c>
    </row>
    <row r="15" spans="1:2">
      <c r="A15" s="5">
        <v>6</v>
      </c>
      <c r="B15" s="176" t="s">
        <v>14</v>
      </c>
    </row>
    <row r="16" spans="1:2">
      <c r="A16" s="5">
        <v>7</v>
      </c>
      <c r="B16" s="176" t="s">
        <v>15</v>
      </c>
    </row>
    <row r="17" spans="1:2">
      <c r="A17" s="5">
        <v>8</v>
      </c>
      <c r="B17" s="176" t="s">
        <v>16</v>
      </c>
    </row>
    <row r="18" spans="1:2">
      <c r="A18" s="5">
        <v>9</v>
      </c>
      <c r="B18" s="170" t="s">
        <v>17</v>
      </c>
    </row>
    <row r="19" spans="1:2">
      <c r="A19" s="5"/>
      <c r="B19" s="170"/>
    </row>
    <row r="20" spans="1:2" ht="20.25">
      <c r="A20" s="168"/>
      <c r="B20" s="169" t="s">
        <v>18</v>
      </c>
    </row>
    <row r="21" spans="1:2">
      <c r="A21" s="5">
        <v>1</v>
      </c>
      <c r="B21" s="177" t="s">
        <v>19</v>
      </c>
    </row>
    <row r="22" spans="1:2">
      <c r="A22" s="5">
        <v>2</v>
      </c>
      <c r="B22" s="170" t="s">
        <v>20</v>
      </c>
    </row>
    <row r="23" spans="1:2">
      <c r="A23" s="5">
        <v>3</v>
      </c>
      <c r="B23" s="170" t="s">
        <v>21</v>
      </c>
    </row>
    <row r="24" spans="1:2">
      <c r="A24" s="5">
        <v>4</v>
      </c>
      <c r="B24" s="170" t="s">
        <v>22</v>
      </c>
    </row>
    <row r="25" spans="1:2">
      <c r="A25" s="5">
        <v>5</v>
      </c>
      <c r="B25" s="176" t="s">
        <v>23</v>
      </c>
    </row>
    <row r="26" spans="1:2">
      <c r="A26" s="5">
        <v>6</v>
      </c>
      <c r="B26" s="176" t="s">
        <v>24</v>
      </c>
    </row>
    <row r="27" spans="1:2">
      <c r="A27" s="5">
        <v>7</v>
      </c>
      <c r="B27" s="170" t="s">
        <v>25</v>
      </c>
    </row>
    <row r="28" spans="1:2">
      <c r="A28" s="5"/>
      <c r="B28" s="170"/>
    </row>
    <row r="29" spans="1:2" ht="20.25">
      <c r="A29" s="168"/>
      <c r="B29" s="169" t="s">
        <v>26</v>
      </c>
    </row>
    <row r="30" spans="1:2">
      <c r="A30" s="5">
        <v>1</v>
      </c>
      <c r="B30" s="177" t="s">
        <v>27</v>
      </c>
    </row>
    <row r="31" spans="1:2">
      <c r="A31" s="5">
        <v>2</v>
      </c>
      <c r="B31" s="170" t="s">
        <v>28</v>
      </c>
    </row>
    <row r="32" spans="1:2">
      <c r="A32" s="5">
        <v>3</v>
      </c>
      <c r="B32" s="170" t="s">
        <v>29</v>
      </c>
    </row>
    <row r="33" spans="1:2" ht="28.5">
      <c r="A33" s="5">
        <v>4</v>
      </c>
      <c r="B33" s="170" t="s">
        <v>30</v>
      </c>
    </row>
    <row r="34" spans="1:2">
      <c r="A34" s="5">
        <v>5</v>
      </c>
      <c r="B34" s="170" t="s">
        <v>31</v>
      </c>
    </row>
    <row r="35" spans="1:2">
      <c r="A35" s="5">
        <v>6</v>
      </c>
      <c r="B35" s="170" t="s">
        <v>32</v>
      </c>
    </row>
    <row r="36" spans="1:2">
      <c r="A36" s="5">
        <v>7</v>
      </c>
      <c r="B36" s="170" t="s">
        <v>33</v>
      </c>
    </row>
    <row r="37" spans="1:2">
      <c r="A37" s="5"/>
      <c r="B37" s="170"/>
    </row>
    <row r="39" spans="1:2">
      <c r="A39" s="178" t="s">
        <v>34</v>
      </c>
      <c r="B39" s="179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3" t="s">
        <v>35</v>
      </c>
      <c r="C2" s="194"/>
      <c r="D2" s="194"/>
      <c r="E2" s="194"/>
      <c r="F2" s="194"/>
      <c r="G2" s="194"/>
      <c r="H2" s="194"/>
      <c r="I2" s="195"/>
    </row>
    <row r="3" spans="2:9" ht="27.95" customHeight="1">
      <c r="B3" s="154"/>
      <c r="C3" s="155"/>
      <c r="D3" s="196" t="s">
        <v>36</v>
      </c>
      <c r="E3" s="197"/>
      <c r="F3" s="198" t="s">
        <v>37</v>
      </c>
      <c r="G3" s="199"/>
      <c r="H3" s="196" t="s">
        <v>38</v>
      </c>
      <c r="I3" s="200"/>
    </row>
    <row r="4" spans="2:9" ht="27.95" customHeight="1">
      <c r="B4" s="154" t="s">
        <v>39</v>
      </c>
      <c r="C4" s="155" t="s">
        <v>40</v>
      </c>
      <c r="D4" s="155" t="s">
        <v>41</v>
      </c>
      <c r="E4" s="155" t="s">
        <v>42</v>
      </c>
      <c r="F4" s="156" t="s">
        <v>41</v>
      </c>
      <c r="G4" s="156" t="s">
        <v>42</v>
      </c>
      <c r="H4" s="155" t="s">
        <v>41</v>
      </c>
      <c r="I4" s="163" t="s">
        <v>42</v>
      </c>
    </row>
    <row r="5" spans="2:9" ht="27.95" customHeight="1">
      <c r="B5" s="157" t="s">
        <v>43</v>
      </c>
      <c r="C5" s="5">
        <v>13</v>
      </c>
      <c r="D5" s="5">
        <v>0</v>
      </c>
      <c r="E5" s="5">
        <v>1</v>
      </c>
      <c r="F5" s="158">
        <v>0</v>
      </c>
      <c r="G5" s="158">
        <v>1</v>
      </c>
      <c r="H5" s="5">
        <v>1</v>
      </c>
      <c r="I5" s="164">
        <v>2</v>
      </c>
    </row>
    <row r="6" spans="2:9" ht="27.95" customHeight="1">
      <c r="B6" s="157" t="s">
        <v>44</v>
      </c>
      <c r="C6" s="5">
        <v>20</v>
      </c>
      <c r="D6" s="5">
        <v>0</v>
      </c>
      <c r="E6" s="5">
        <v>1</v>
      </c>
      <c r="F6" s="158">
        <v>1</v>
      </c>
      <c r="G6" s="158">
        <v>2</v>
      </c>
      <c r="H6" s="5">
        <v>2</v>
      </c>
      <c r="I6" s="164">
        <v>3</v>
      </c>
    </row>
    <row r="7" spans="2:9" ht="27.95" customHeight="1">
      <c r="B7" s="157" t="s">
        <v>45</v>
      </c>
      <c r="C7" s="5">
        <v>32</v>
      </c>
      <c r="D7" s="5">
        <v>0</v>
      </c>
      <c r="E7" s="5">
        <v>1</v>
      </c>
      <c r="F7" s="158">
        <v>2</v>
      </c>
      <c r="G7" s="158">
        <v>3</v>
      </c>
      <c r="H7" s="5">
        <v>3</v>
      </c>
      <c r="I7" s="164">
        <v>4</v>
      </c>
    </row>
    <row r="8" spans="2:9" ht="27.95" customHeight="1">
      <c r="B8" s="157" t="s">
        <v>46</v>
      </c>
      <c r="C8" s="5">
        <v>50</v>
      </c>
      <c r="D8" s="5">
        <v>1</v>
      </c>
      <c r="E8" s="5">
        <v>2</v>
      </c>
      <c r="F8" s="158">
        <v>3</v>
      </c>
      <c r="G8" s="158">
        <v>4</v>
      </c>
      <c r="H8" s="5">
        <v>5</v>
      </c>
      <c r="I8" s="164">
        <v>6</v>
      </c>
    </row>
    <row r="9" spans="2:9" ht="27.95" customHeight="1">
      <c r="B9" s="157" t="s">
        <v>47</v>
      </c>
      <c r="C9" s="5">
        <v>80</v>
      </c>
      <c r="D9" s="5">
        <v>2</v>
      </c>
      <c r="E9" s="5">
        <v>3</v>
      </c>
      <c r="F9" s="158">
        <v>5</v>
      </c>
      <c r="G9" s="158">
        <v>6</v>
      </c>
      <c r="H9" s="5">
        <v>7</v>
      </c>
      <c r="I9" s="164">
        <v>8</v>
      </c>
    </row>
    <row r="10" spans="2:9" ht="27.95" customHeight="1">
      <c r="B10" s="157" t="s">
        <v>48</v>
      </c>
      <c r="C10" s="5">
        <v>125</v>
      </c>
      <c r="D10" s="5">
        <v>3</v>
      </c>
      <c r="E10" s="5">
        <v>4</v>
      </c>
      <c r="F10" s="158">
        <v>7</v>
      </c>
      <c r="G10" s="158">
        <v>8</v>
      </c>
      <c r="H10" s="5">
        <v>10</v>
      </c>
      <c r="I10" s="164">
        <v>11</v>
      </c>
    </row>
    <row r="11" spans="2:9" ht="27.95" customHeight="1">
      <c r="B11" s="157" t="s">
        <v>49</v>
      </c>
      <c r="C11" s="5">
        <v>200</v>
      </c>
      <c r="D11" s="5">
        <v>5</v>
      </c>
      <c r="E11" s="5">
        <v>6</v>
      </c>
      <c r="F11" s="158">
        <v>10</v>
      </c>
      <c r="G11" s="158">
        <v>11</v>
      </c>
      <c r="H11" s="5">
        <v>14</v>
      </c>
      <c r="I11" s="164">
        <v>15</v>
      </c>
    </row>
    <row r="12" spans="2:9" ht="27.95" customHeight="1">
      <c r="B12" s="159" t="s">
        <v>50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51</v>
      </c>
      <c r="C14" s="162"/>
      <c r="D14" s="162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9" sqref="A9:K9"/>
    </sheetView>
  </sheetViews>
  <sheetFormatPr defaultColWidth="10.375" defaultRowHeight="16.5" customHeight="1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4.25">
      <c r="A2" s="83" t="s">
        <v>53</v>
      </c>
      <c r="B2" s="270"/>
      <c r="C2" s="270"/>
      <c r="D2" s="271" t="s">
        <v>54</v>
      </c>
      <c r="E2" s="271"/>
      <c r="F2" s="270"/>
      <c r="G2" s="270"/>
      <c r="H2" s="84" t="s">
        <v>55</v>
      </c>
      <c r="I2" s="272"/>
      <c r="J2" s="272"/>
      <c r="K2" s="273"/>
    </row>
    <row r="3" spans="1:11" ht="14.25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4.25">
      <c r="A4" s="87" t="s">
        <v>59</v>
      </c>
      <c r="B4" s="261" t="s">
        <v>60</v>
      </c>
      <c r="C4" s="262"/>
      <c r="D4" s="255" t="s">
        <v>61</v>
      </c>
      <c r="E4" s="256"/>
      <c r="F4" s="253" t="s">
        <v>62</v>
      </c>
      <c r="G4" s="254"/>
      <c r="H4" s="255" t="s">
        <v>63</v>
      </c>
      <c r="I4" s="256"/>
      <c r="J4" s="102" t="s">
        <v>64</v>
      </c>
      <c r="K4" s="111" t="s">
        <v>65</v>
      </c>
    </row>
    <row r="5" spans="1:11" ht="14.25">
      <c r="A5" s="90" t="s">
        <v>66</v>
      </c>
      <c r="B5" s="261" t="s">
        <v>67</v>
      </c>
      <c r="C5" s="262"/>
      <c r="D5" s="255" t="s">
        <v>68</v>
      </c>
      <c r="E5" s="256"/>
      <c r="F5" s="253">
        <v>44661</v>
      </c>
      <c r="G5" s="254"/>
      <c r="H5" s="255" t="s">
        <v>69</v>
      </c>
      <c r="I5" s="256"/>
      <c r="J5" s="102" t="s">
        <v>64</v>
      </c>
      <c r="K5" s="111" t="s">
        <v>65</v>
      </c>
    </row>
    <row r="6" spans="1:11" ht="14.25">
      <c r="A6" s="87" t="s">
        <v>70</v>
      </c>
      <c r="B6" s="91">
        <v>2</v>
      </c>
      <c r="C6" s="92">
        <v>6</v>
      </c>
      <c r="D6" s="90" t="s">
        <v>71</v>
      </c>
      <c r="E6" s="104"/>
      <c r="F6" s="253">
        <v>44701</v>
      </c>
      <c r="G6" s="254"/>
      <c r="H6" s="255" t="s">
        <v>72</v>
      </c>
      <c r="I6" s="256"/>
      <c r="J6" s="102" t="s">
        <v>64</v>
      </c>
      <c r="K6" s="111" t="s">
        <v>65</v>
      </c>
    </row>
    <row r="7" spans="1:11" ht="14.25">
      <c r="A7" s="87" t="s">
        <v>73</v>
      </c>
      <c r="B7" s="251">
        <v>6441</v>
      </c>
      <c r="C7" s="252"/>
      <c r="D7" s="90" t="s">
        <v>74</v>
      </c>
      <c r="E7" s="103"/>
      <c r="F7" s="253">
        <v>44701</v>
      </c>
      <c r="G7" s="254"/>
      <c r="H7" s="255" t="s">
        <v>75</v>
      </c>
      <c r="I7" s="256"/>
      <c r="J7" s="102" t="s">
        <v>64</v>
      </c>
      <c r="K7" s="111" t="s">
        <v>65</v>
      </c>
    </row>
    <row r="8" spans="1:11" ht="14.25">
      <c r="A8" s="95" t="s">
        <v>76</v>
      </c>
      <c r="B8" s="257"/>
      <c r="C8" s="258"/>
      <c r="D8" s="222" t="s">
        <v>77</v>
      </c>
      <c r="E8" s="223"/>
      <c r="F8" s="259">
        <v>44711</v>
      </c>
      <c r="G8" s="260"/>
      <c r="H8" s="222" t="s">
        <v>78</v>
      </c>
      <c r="I8" s="223"/>
      <c r="J8" s="105" t="s">
        <v>64</v>
      </c>
      <c r="K8" s="113" t="s">
        <v>65</v>
      </c>
    </row>
    <row r="9" spans="1:11" ht="14.25">
      <c r="A9" s="245" t="s">
        <v>79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</row>
    <row r="10" spans="1:11" ht="14.25">
      <c r="A10" s="219" t="s">
        <v>80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30" t="s">
        <v>81</v>
      </c>
      <c r="B11" s="131" t="s">
        <v>82</v>
      </c>
      <c r="C11" s="132" t="s">
        <v>83</v>
      </c>
      <c r="D11" s="133"/>
      <c r="E11" s="134" t="s">
        <v>84</v>
      </c>
      <c r="F11" s="131" t="s">
        <v>82</v>
      </c>
      <c r="G11" s="132" t="s">
        <v>83</v>
      </c>
      <c r="H11" s="132" t="s">
        <v>85</v>
      </c>
      <c r="I11" s="134" t="s">
        <v>86</v>
      </c>
      <c r="J11" s="131" t="s">
        <v>82</v>
      </c>
      <c r="K11" s="149" t="s">
        <v>83</v>
      </c>
    </row>
    <row r="12" spans="1:11" ht="14.25">
      <c r="A12" s="90" t="s">
        <v>87</v>
      </c>
      <c r="B12" s="101" t="s">
        <v>82</v>
      </c>
      <c r="C12" s="102" t="s">
        <v>83</v>
      </c>
      <c r="D12" s="103"/>
      <c r="E12" s="104" t="s">
        <v>88</v>
      </c>
      <c r="F12" s="101" t="s">
        <v>82</v>
      </c>
      <c r="G12" s="102" t="s">
        <v>83</v>
      </c>
      <c r="H12" s="102" t="s">
        <v>85</v>
      </c>
      <c r="I12" s="104" t="s">
        <v>89</v>
      </c>
      <c r="J12" s="101" t="s">
        <v>82</v>
      </c>
      <c r="K12" s="111" t="s">
        <v>83</v>
      </c>
    </row>
    <row r="13" spans="1:11" ht="14.25">
      <c r="A13" s="90" t="s">
        <v>90</v>
      </c>
      <c r="B13" s="101" t="s">
        <v>82</v>
      </c>
      <c r="C13" s="102" t="s">
        <v>83</v>
      </c>
      <c r="D13" s="103"/>
      <c r="E13" s="104" t="s">
        <v>91</v>
      </c>
      <c r="F13" s="102" t="s">
        <v>92</v>
      </c>
      <c r="G13" s="102" t="s">
        <v>93</v>
      </c>
      <c r="H13" s="102" t="s">
        <v>85</v>
      </c>
      <c r="I13" s="104" t="s">
        <v>94</v>
      </c>
      <c r="J13" s="101" t="s">
        <v>82</v>
      </c>
      <c r="K13" s="111" t="s">
        <v>83</v>
      </c>
    </row>
    <row r="14" spans="1:11" ht="14.25">
      <c r="A14" s="222" t="s">
        <v>95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4"/>
    </row>
    <row r="15" spans="1:11" ht="14.25">
      <c r="A15" s="219" t="s">
        <v>96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35" t="s">
        <v>97</v>
      </c>
      <c r="B16" s="132" t="s">
        <v>92</v>
      </c>
      <c r="C16" s="132" t="s">
        <v>93</v>
      </c>
      <c r="D16" s="136"/>
      <c r="E16" s="137" t="s">
        <v>98</v>
      </c>
      <c r="F16" s="132" t="s">
        <v>92</v>
      </c>
      <c r="G16" s="132" t="s">
        <v>93</v>
      </c>
      <c r="H16" s="138"/>
      <c r="I16" s="137" t="s">
        <v>99</v>
      </c>
      <c r="J16" s="132" t="s">
        <v>92</v>
      </c>
      <c r="K16" s="149" t="s">
        <v>93</v>
      </c>
    </row>
    <row r="17" spans="1:22" ht="16.5" customHeight="1">
      <c r="A17" s="93" t="s">
        <v>100</v>
      </c>
      <c r="B17" s="102" t="s">
        <v>92</v>
      </c>
      <c r="C17" s="102" t="s">
        <v>93</v>
      </c>
      <c r="D17" s="88"/>
      <c r="E17" s="106" t="s">
        <v>101</v>
      </c>
      <c r="F17" s="102" t="s">
        <v>92</v>
      </c>
      <c r="G17" s="102" t="s">
        <v>93</v>
      </c>
      <c r="H17" s="139"/>
      <c r="I17" s="106" t="s">
        <v>102</v>
      </c>
      <c r="J17" s="102" t="s">
        <v>92</v>
      </c>
      <c r="K17" s="111" t="s">
        <v>93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48" t="s">
        <v>103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50"/>
    </row>
    <row r="19" spans="1:22" s="129" customFormat="1" ht="18" customHeight="1">
      <c r="A19" s="219" t="s">
        <v>104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36" t="s">
        <v>105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40" t="s">
        <v>106</v>
      </c>
      <c r="B21" s="106" t="s">
        <v>107</v>
      </c>
      <c r="C21" s="106" t="s">
        <v>108</v>
      </c>
      <c r="D21" s="106" t="s">
        <v>109</v>
      </c>
      <c r="E21" s="106" t="s">
        <v>110</v>
      </c>
      <c r="F21" s="106" t="s">
        <v>111</v>
      </c>
      <c r="G21" s="106" t="s">
        <v>112</v>
      </c>
      <c r="H21" s="106" t="s">
        <v>113</v>
      </c>
      <c r="I21" s="106" t="s">
        <v>114</v>
      </c>
      <c r="J21" s="106" t="s">
        <v>115</v>
      </c>
      <c r="K21" s="114" t="s">
        <v>116</v>
      </c>
    </row>
    <row r="22" spans="1:22" ht="16.5" customHeight="1">
      <c r="A22" s="94" t="s">
        <v>117</v>
      </c>
      <c r="B22" s="141"/>
      <c r="C22" s="142">
        <v>9</v>
      </c>
      <c r="D22" s="142">
        <v>238</v>
      </c>
      <c r="E22" s="142">
        <v>568</v>
      </c>
      <c r="F22" s="142">
        <v>684</v>
      </c>
      <c r="G22" s="142">
        <v>572</v>
      </c>
      <c r="H22" s="142">
        <v>295</v>
      </c>
      <c r="I22" s="141"/>
      <c r="J22" s="141"/>
      <c r="K22" s="151"/>
    </row>
    <row r="23" spans="1:22" ht="16.5" customHeight="1">
      <c r="A23" s="94"/>
      <c r="B23" s="141"/>
      <c r="C23" s="141"/>
      <c r="D23" s="141"/>
      <c r="E23" s="141"/>
      <c r="F23" s="141"/>
      <c r="G23" s="141"/>
      <c r="H23" s="141"/>
      <c r="I23" s="141"/>
      <c r="J23" s="141"/>
      <c r="K23" s="152"/>
    </row>
    <row r="24" spans="1:22" ht="16.5" customHeight="1">
      <c r="A24" s="94"/>
      <c r="B24" s="141"/>
      <c r="C24" s="141"/>
      <c r="D24" s="141"/>
      <c r="E24" s="141"/>
      <c r="F24" s="141"/>
      <c r="G24" s="141"/>
      <c r="H24" s="141"/>
      <c r="I24" s="141"/>
      <c r="J24" s="141"/>
      <c r="K24" s="152"/>
    </row>
    <row r="25" spans="1:22" ht="16.5" customHeight="1">
      <c r="A25" s="94"/>
      <c r="B25" s="141"/>
      <c r="C25" s="141"/>
      <c r="D25" s="141"/>
      <c r="E25" s="141"/>
      <c r="F25" s="141"/>
      <c r="G25" s="141"/>
      <c r="H25" s="141"/>
      <c r="I25" s="141"/>
      <c r="J25" s="141"/>
      <c r="K25" s="153"/>
    </row>
    <row r="26" spans="1:22" ht="16.5" customHeight="1">
      <c r="A26" s="94"/>
      <c r="B26" s="141"/>
      <c r="C26" s="141"/>
      <c r="D26" s="141"/>
      <c r="E26" s="141"/>
      <c r="F26" s="141"/>
      <c r="G26" s="141"/>
      <c r="H26" s="141"/>
      <c r="I26" s="141"/>
      <c r="J26" s="141"/>
      <c r="K26" s="153"/>
    </row>
    <row r="27" spans="1:22" ht="16.5" customHeight="1">
      <c r="A27" s="94"/>
      <c r="B27" s="141"/>
      <c r="C27" s="141"/>
      <c r="D27" s="141"/>
      <c r="E27" s="141"/>
      <c r="F27" s="141"/>
      <c r="G27" s="141"/>
      <c r="H27" s="141"/>
      <c r="I27" s="141"/>
      <c r="J27" s="141"/>
      <c r="K27" s="153"/>
    </row>
    <row r="28" spans="1:22" ht="16.5" customHeight="1">
      <c r="A28" s="94"/>
      <c r="B28" s="141"/>
      <c r="C28" s="141"/>
      <c r="D28" s="141"/>
      <c r="E28" s="141"/>
      <c r="F28" s="141"/>
      <c r="G28" s="141"/>
      <c r="H28" s="141"/>
      <c r="I28" s="141"/>
      <c r="J28" s="141"/>
      <c r="K28" s="153"/>
    </row>
    <row r="29" spans="1:22" ht="18" customHeight="1">
      <c r="A29" s="225" t="s">
        <v>118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>
      <c r="A30" s="239" t="s">
        <v>119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>
      <c r="A32" s="225" t="s">
        <v>120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>
      <c r="A33" s="228" t="s">
        <v>121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>
      <c r="A34" s="231" t="s">
        <v>122</v>
      </c>
      <c r="B34" s="232"/>
      <c r="C34" s="102" t="s">
        <v>64</v>
      </c>
      <c r="D34" s="102" t="s">
        <v>65</v>
      </c>
      <c r="E34" s="233" t="s">
        <v>123</v>
      </c>
      <c r="F34" s="234"/>
      <c r="G34" s="234"/>
      <c r="H34" s="234"/>
      <c r="I34" s="234"/>
      <c r="J34" s="234"/>
      <c r="K34" s="235"/>
    </row>
    <row r="35" spans="1:11" ht="14.25">
      <c r="A35" s="201" t="s">
        <v>124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</row>
    <row r="36" spans="1:11" ht="14.25">
      <c r="A36" s="210" t="s">
        <v>125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4.25">
      <c r="A37" s="213" t="s">
        <v>126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4.25">
      <c r="A38" s="213" t="s">
        <v>127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4.25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4.2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4.2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4.25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4.25">
      <c r="A43" s="216" t="s">
        <v>128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4.25">
      <c r="A44" s="219" t="s">
        <v>129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35" t="s">
        <v>130</v>
      </c>
      <c r="B45" s="132" t="s">
        <v>92</v>
      </c>
      <c r="C45" s="132" t="s">
        <v>93</v>
      </c>
      <c r="D45" s="132" t="s">
        <v>85</v>
      </c>
      <c r="E45" s="137" t="s">
        <v>131</v>
      </c>
      <c r="F45" s="132" t="s">
        <v>92</v>
      </c>
      <c r="G45" s="132" t="s">
        <v>93</v>
      </c>
      <c r="H45" s="132" t="s">
        <v>85</v>
      </c>
      <c r="I45" s="137" t="s">
        <v>132</v>
      </c>
      <c r="J45" s="132" t="s">
        <v>92</v>
      </c>
      <c r="K45" s="149" t="s">
        <v>93</v>
      </c>
    </row>
    <row r="46" spans="1:11" ht="14.25">
      <c r="A46" s="93" t="s">
        <v>84</v>
      </c>
      <c r="B46" s="102" t="s">
        <v>92</v>
      </c>
      <c r="C46" s="102" t="s">
        <v>93</v>
      </c>
      <c r="D46" s="102" t="s">
        <v>85</v>
      </c>
      <c r="E46" s="106" t="s">
        <v>91</v>
      </c>
      <c r="F46" s="102" t="s">
        <v>92</v>
      </c>
      <c r="G46" s="102" t="s">
        <v>93</v>
      </c>
      <c r="H46" s="102" t="s">
        <v>85</v>
      </c>
      <c r="I46" s="106" t="s">
        <v>102</v>
      </c>
      <c r="J46" s="102" t="s">
        <v>92</v>
      </c>
      <c r="K46" s="111" t="s">
        <v>93</v>
      </c>
    </row>
    <row r="47" spans="1:11" ht="14.25">
      <c r="A47" s="222" t="s">
        <v>95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4.25">
      <c r="A48" s="201" t="s">
        <v>133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</row>
    <row r="49" spans="1:11" ht="14.25">
      <c r="A49" s="210"/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4.25">
      <c r="A50" s="143" t="s">
        <v>134</v>
      </c>
      <c r="B50" s="205" t="s">
        <v>135</v>
      </c>
      <c r="C50" s="205"/>
      <c r="D50" s="144" t="s">
        <v>136</v>
      </c>
      <c r="E50" s="145"/>
      <c r="F50" s="146" t="s">
        <v>137</v>
      </c>
      <c r="G50" s="147"/>
      <c r="H50" s="206" t="s">
        <v>138</v>
      </c>
      <c r="I50" s="207"/>
      <c r="J50" s="208"/>
      <c r="K50" s="209"/>
    </row>
    <row r="51" spans="1:11" ht="14.25">
      <c r="A51" s="201" t="s">
        <v>139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</row>
    <row r="52" spans="1:11" ht="14.25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4"/>
    </row>
    <row r="53" spans="1:11" ht="14.25">
      <c r="A53" s="143" t="s">
        <v>134</v>
      </c>
      <c r="B53" s="205" t="s">
        <v>135</v>
      </c>
      <c r="C53" s="205"/>
      <c r="D53" s="144" t="s">
        <v>136</v>
      </c>
      <c r="E53" s="148" t="s">
        <v>140</v>
      </c>
      <c r="F53" s="146" t="s">
        <v>141</v>
      </c>
      <c r="G53" s="147"/>
      <c r="H53" s="206" t="s">
        <v>138</v>
      </c>
      <c r="I53" s="207"/>
      <c r="J53" s="208" t="s">
        <v>142</v>
      </c>
      <c r="K53" s="2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"/>
  <sheetViews>
    <sheetView topLeftCell="A2" zoomScale="80" zoomScaleNormal="80" workbookViewId="0">
      <selection activeCell="B4" sqref="B4:G5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5" ht="30" customHeight="1">
      <c r="A1" s="274" t="s">
        <v>143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5" ht="29.1" customHeight="1">
      <c r="A2" s="16" t="s">
        <v>59</v>
      </c>
      <c r="B2" s="276" t="s">
        <v>60</v>
      </c>
      <c r="C2" s="276"/>
      <c r="D2" s="17" t="s">
        <v>66</v>
      </c>
      <c r="E2" s="276" t="s">
        <v>67</v>
      </c>
      <c r="F2" s="276"/>
      <c r="G2" s="276"/>
      <c r="H2" s="283"/>
      <c r="I2" s="38" t="s">
        <v>55</v>
      </c>
      <c r="J2" s="277" t="s">
        <v>347</v>
      </c>
      <c r="K2" s="276"/>
      <c r="L2" s="276"/>
      <c r="M2" s="276"/>
      <c r="N2" s="278"/>
    </row>
    <row r="3" spans="1:15" ht="29.1" customHeight="1">
      <c r="A3" s="282" t="s">
        <v>144</v>
      </c>
      <c r="B3" s="279" t="s">
        <v>145</v>
      </c>
      <c r="C3" s="279"/>
      <c r="D3" s="279"/>
      <c r="E3" s="279"/>
      <c r="F3" s="279"/>
      <c r="G3" s="279"/>
      <c r="H3" s="284"/>
      <c r="I3" s="280" t="s">
        <v>146</v>
      </c>
      <c r="J3" s="280"/>
      <c r="K3" s="280"/>
      <c r="L3" s="280"/>
      <c r="M3" s="280"/>
      <c r="N3" s="281"/>
    </row>
    <row r="4" spans="1:15" ht="29.1" customHeight="1">
      <c r="A4" s="282"/>
      <c r="B4" s="115" t="s">
        <v>108</v>
      </c>
      <c r="C4" s="115" t="s">
        <v>109</v>
      </c>
      <c r="D4" s="116" t="s">
        <v>110</v>
      </c>
      <c r="E4" s="115" t="s">
        <v>111</v>
      </c>
      <c r="F4" s="115" t="s">
        <v>112</v>
      </c>
      <c r="G4" s="115" t="s">
        <v>113</v>
      </c>
      <c r="H4" s="284"/>
      <c r="I4" s="39" t="s">
        <v>147</v>
      </c>
      <c r="J4" s="39" t="s">
        <v>148</v>
      </c>
      <c r="K4" s="186" t="s">
        <v>335</v>
      </c>
      <c r="L4" s="186" t="s">
        <v>335</v>
      </c>
      <c r="M4" s="186" t="s">
        <v>335</v>
      </c>
      <c r="N4" s="40"/>
      <c r="O4" s="192" t="s">
        <v>359</v>
      </c>
    </row>
    <row r="5" spans="1:15" ht="29.1" customHeight="1">
      <c r="A5" s="282"/>
      <c r="B5" s="115" t="s">
        <v>149</v>
      </c>
      <c r="C5" s="115" t="s">
        <v>150</v>
      </c>
      <c r="D5" s="117" t="s">
        <v>151</v>
      </c>
      <c r="E5" s="115" t="s">
        <v>152</v>
      </c>
      <c r="F5" s="115" t="s">
        <v>153</v>
      </c>
      <c r="G5" s="115" t="s">
        <v>154</v>
      </c>
      <c r="H5" s="284"/>
      <c r="I5" s="115" t="s">
        <v>152</v>
      </c>
      <c r="J5" s="115" t="s">
        <v>152</v>
      </c>
      <c r="K5" s="187" t="s">
        <v>336</v>
      </c>
      <c r="L5" s="187" t="s">
        <v>336</v>
      </c>
      <c r="M5" s="187" t="s">
        <v>336</v>
      </c>
      <c r="N5" s="42"/>
      <c r="O5" s="192" t="s">
        <v>348</v>
      </c>
    </row>
    <row r="6" spans="1:15" ht="29.1" customHeight="1">
      <c r="A6" s="118" t="s">
        <v>155</v>
      </c>
      <c r="B6" s="119">
        <f>C6-2.1</f>
        <v>96.300000000000011</v>
      </c>
      <c r="C6" s="119">
        <f>D6-2.1</f>
        <v>98.4</v>
      </c>
      <c r="D6" s="120">
        <v>100.5</v>
      </c>
      <c r="E6" s="119">
        <f t="shared" ref="E6:G6" si="0">D6+2.1</f>
        <v>102.6</v>
      </c>
      <c r="F6" s="119">
        <f t="shared" si="0"/>
        <v>104.69999999999999</v>
      </c>
      <c r="G6" s="119">
        <f t="shared" si="0"/>
        <v>106.79999999999998</v>
      </c>
      <c r="H6" s="284"/>
      <c r="I6" s="128" t="s">
        <v>156</v>
      </c>
      <c r="J6" s="128" t="s">
        <v>157</v>
      </c>
      <c r="K6" s="188" t="s">
        <v>360</v>
      </c>
      <c r="L6" s="190" t="s">
        <v>337</v>
      </c>
      <c r="M6" s="188" t="s">
        <v>343</v>
      </c>
      <c r="N6" s="44"/>
      <c r="O6" s="192" t="s">
        <v>349</v>
      </c>
    </row>
    <row r="7" spans="1:15" ht="28.5" customHeight="1">
      <c r="A7" s="118" t="s">
        <v>158</v>
      </c>
      <c r="B7" s="119">
        <f>C7-4</f>
        <v>66</v>
      </c>
      <c r="C7" s="119">
        <f>D7-4</f>
        <v>70</v>
      </c>
      <c r="D7" s="120">
        <v>74</v>
      </c>
      <c r="E7" s="119">
        <f t="shared" ref="E7:E8" si="1">D7+4</f>
        <v>78</v>
      </c>
      <c r="F7" s="119">
        <f>E7+5</f>
        <v>83</v>
      </c>
      <c r="G7" s="119">
        <f>F7+6</f>
        <v>89</v>
      </c>
      <c r="H7" s="284"/>
      <c r="I7" s="128" t="s">
        <v>159</v>
      </c>
      <c r="J7" s="128" t="s">
        <v>160</v>
      </c>
      <c r="K7" s="189" t="s">
        <v>361</v>
      </c>
      <c r="L7" s="189" t="s">
        <v>338</v>
      </c>
      <c r="M7" s="189" t="s">
        <v>338</v>
      </c>
      <c r="N7" s="47"/>
      <c r="O7" s="192" t="s">
        <v>350</v>
      </c>
    </row>
    <row r="8" spans="1:15" ht="29.1" customHeight="1">
      <c r="A8" s="118" t="s">
        <v>162</v>
      </c>
      <c r="B8" s="121">
        <f>C8-3.6</f>
        <v>90.800000000000011</v>
      </c>
      <c r="C8" s="121">
        <f>D8-3.6</f>
        <v>94.4</v>
      </c>
      <c r="D8" s="122">
        <v>98</v>
      </c>
      <c r="E8" s="121">
        <f t="shared" si="1"/>
        <v>102</v>
      </c>
      <c r="F8" s="121">
        <f>E8+4</f>
        <v>106</v>
      </c>
      <c r="G8" s="121">
        <f>F8+4</f>
        <v>110</v>
      </c>
      <c r="H8" s="284"/>
      <c r="I8" s="128" t="s">
        <v>163</v>
      </c>
      <c r="J8" s="128" t="s">
        <v>164</v>
      </c>
      <c r="K8" s="191" t="s">
        <v>339</v>
      </c>
      <c r="L8" s="191" t="s">
        <v>339</v>
      </c>
      <c r="M8" s="189" t="s">
        <v>344</v>
      </c>
      <c r="N8" s="47"/>
      <c r="O8" s="192" t="s">
        <v>351</v>
      </c>
    </row>
    <row r="9" spans="1:15" ht="29.1" customHeight="1">
      <c r="A9" s="118" t="s">
        <v>165</v>
      </c>
      <c r="B9" s="119">
        <f>C9-2.3/2</f>
        <v>27.200000000000003</v>
      </c>
      <c r="C9" s="119">
        <f>D9-2.3/2</f>
        <v>28.35</v>
      </c>
      <c r="D9" s="120">
        <v>29.5</v>
      </c>
      <c r="E9" s="119">
        <f t="shared" ref="E9:G9" si="2">D9+2.6/2</f>
        <v>30.8</v>
      </c>
      <c r="F9" s="119">
        <f t="shared" si="2"/>
        <v>32.1</v>
      </c>
      <c r="G9" s="119">
        <f t="shared" si="2"/>
        <v>33.4</v>
      </c>
      <c r="H9" s="284"/>
      <c r="I9" s="128" t="s">
        <v>161</v>
      </c>
      <c r="J9" s="128" t="s">
        <v>161</v>
      </c>
      <c r="K9" s="189" t="s">
        <v>340</v>
      </c>
      <c r="L9" s="189" t="s">
        <v>340</v>
      </c>
      <c r="M9" s="189" t="s">
        <v>345</v>
      </c>
      <c r="N9" s="47"/>
      <c r="O9" s="192" t="s">
        <v>352</v>
      </c>
    </row>
    <row r="10" spans="1:15" ht="29.1" customHeight="1">
      <c r="A10" s="118" t="s">
        <v>166</v>
      </c>
      <c r="B10" s="119">
        <f>C10-0.5</f>
        <v>17</v>
      </c>
      <c r="C10" s="119">
        <f>D10-0.5</f>
        <v>17.5</v>
      </c>
      <c r="D10" s="120">
        <v>18</v>
      </c>
      <c r="E10" s="119">
        <f>D10+0.5</f>
        <v>18.5</v>
      </c>
      <c r="F10" s="119">
        <f>E10+0.5</f>
        <v>19</v>
      </c>
      <c r="G10" s="119">
        <f>F10+0.7</f>
        <v>19.7</v>
      </c>
      <c r="H10" s="284"/>
      <c r="I10" s="128" t="s">
        <v>164</v>
      </c>
      <c r="J10" s="128" t="s">
        <v>164</v>
      </c>
      <c r="K10" s="189" t="s">
        <v>341</v>
      </c>
      <c r="L10" s="189" t="s">
        <v>341</v>
      </c>
      <c r="M10" s="189" t="s">
        <v>341</v>
      </c>
      <c r="N10" s="47"/>
      <c r="O10" s="192" t="s">
        <v>353</v>
      </c>
    </row>
    <row r="11" spans="1:15" ht="29.1" customHeight="1">
      <c r="A11" s="118" t="s">
        <v>167</v>
      </c>
      <c r="B11" s="119">
        <f>C11-0.7</f>
        <v>27.7</v>
      </c>
      <c r="C11" s="119">
        <f>D11-0.6</f>
        <v>28.4</v>
      </c>
      <c r="D11" s="120">
        <v>29</v>
      </c>
      <c r="E11" s="119">
        <f>D11+0.6</f>
        <v>29.6</v>
      </c>
      <c r="F11" s="119">
        <f>E11+0.7</f>
        <v>30.3</v>
      </c>
      <c r="G11" s="119">
        <f>F11+0.6</f>
        <v>30.900000000000002</v>
      </c>
      <c r="H11" s="284"/>
      <c r="I11" s="128" t="s">
        <v>163</v>
      </c>
      <c r="J11" s="128" t="s">
        <v>163</v>
      </c>
      <c r="K11" s="189" t="s">
        <v>362</v>
      </c>
      <c r="L11" s="189" t="s">
        <v>342</v>
      </c>
      <c r="M11" s="189" t="s">
        <v>346</v>
      </c>
      <c r="N11" s="47"/>
      <c r="O11" s="192" t="s">
        <v>354</v>
      </c>
    </row>
    <row r="12" spans="1:15" ht="29.1" customHeight="1">
      <c r="A12" s="118" t="s">
        <v>168</v>
      </c>
      <c r="B12" s="123">
        <f>C12-0.9</f>
        <v>36.700000000000003</v>
      </c>
      <c r="C12" s="123">
        <f>D12-0.9</f>
        <v>37.6</v>
      </c>
      <c r="D12" s="124">
        <v>38.5</v>
      </c>
      <c r="E12" s="123">
        <f t="shared" ref="E12:G12" si="3">D12+1.1</f>
        <v>39.6</v>
      </c>
      <c r="F12" s="123">
        <f t="shared" si="3"/>
        <v>40.700000000000003</v>
      </c>
      <c r="G12" s="123">
        <f t="shared" si="3"/>
        <v>41.800000000000004</v>
      </c>
      <c r="H12" s="284"/>
      <c r="I12" s="128" t="s">
        <v>163</v>
      </c>
      <c r="J12" s="128" t="s">
        <v>163</v>
      </c>
      <c r="K12" s="189" t="s">
        <v>338</v>
      </c>
      <c r="L12" s="189" t="s">
        <v>343</v>
      </c>
      <c r="M12" s="189" t="s">
        <v>338</v>
      </c>
      <c r="N12" s="47"/>
      <c r="O12" s="192" t="s">
        <v>355</v>
      </c>
    </row>
    <row r="13" spans="1:15" ht="29.1" customHeight="1">
      <c r="A13" s="118" t="s">
        <v>169</v>
      </c>
      <c r="B13" s="119">
        <f t="shared" ref="B13:B16" si="4">D13-0.5</f>
        <v>13.5</v>
      </c>
      <c r="C13" s="119">
        <f t="shared" ref="C13:G13" si="5">B13</f>
        <v>13.5</v>
      </c>
      <c r="D13" s="120">
        <v>14</v>
      </c>
      <c r="E13" s="119">
        <f t="shared" si="5"/>
        <v>14</v>
      </c>
      <c r="F13" s="119">
        <f t="shared" ref="F13:F16" si="6">D13+1.5</f>
        <v>15.5</v>
      </c>
      <c r="G13" s="119">
        <f t="shared" si="5"/>
        <v>15.5</v>
      </c>
      <c r="H13" s="284"/>
      <c r="I13" s="128" t="s">
        <v>163</v>
      </c>
      <c r="J13" s="128" t="s">
        <v>163</v>
      </c>
      <c r="K13" s="189" t="s">
        <v>363</v>
      </c>
      <c r="L13" s="45"/>
      <c r="M13" s="45"/>
      <c r="N13" s="47"/>
      <c r="O13" s="192" t="s">
        <v>358</v>
      </c>
    </row>
    <row r="14" spans="1:15" ht="29.1" customHeight="1">
      <c r="A14" s="125" t="s">
        <v>170</v>
      </c>
      <c r="B14" s="126">
        <f t="shared" si="4"/>
        <v>12.5</v>
      </c>
      <c r="C14" s="126">
        <f t="shared" ref="C14:G14" si="7">B14</f>
        <v>12.5</v>
      </c>
      <c r="D14" s="127">
        <v>13</v>
      </c>
      <c r="E14" s="126">
        <f t="shared" si="7"/>
        <v>13</v>
      </c>
      <c r="F14" s="126">
        <f t="shared" si="6"/>
        <v>14.5</v>
      </c>
      <c r="G14" s="126">
        <f t="shared" si="7"/>
        <v>14.5</v>
      </c>
      <c r="H14" s="284"/>
      <c r="I14" s="128" t="s">
        <v>163</v>
      </c>
      <c r="J14" s="128" t="s">
        <v>163</v>
      </c>
      <c r="K14" s="45"/>
      <c r="L14" s="45"/>
      <c r="M14" s="45"/>
      <c r="N14" s="47"/>
      <c r="O14" s="192" t="s">
        <v>356</v>
      </c>
    </row>
    <row r="15" spans="1:15" ht="29.1" customHeight="1">
      <c r="A15" s="118" t="s">
        <v>171</v>
      </c>
      <c r="B15" s="119">
        <f t="shared" si="4"/>
        <v>15.5</v>
      </c>
      <c r="C15" s="119">
        <f t="shared" ref="C15:G15" si="8">B15</f>
        <v>15.5</v>
      </c>
      <c r="D15" s="120">
        <v>16</v>
      </c>
      <c r="E15" s="119">
        <f t="shared" si="8"/>
        <v>16</v>
      </c>
      <c r="F15" s="119">
        <f t="shared" si="6"/>
        <v>17.5</v>
      </c>
      <c r="G15" s="119">
        <f t="shared" si="8"/>
        <v>17.5</v>
      </c>
      <c r="H15" s="284"/>
      <c r="I15" s="128" t="s">
        <v>163</v>
      </c>
      <c r="J15" s="128" t="s">
        <v>163</v>
      </c>
      <c r="K15" s="43"/>
      <c r="L15" s="43"/>
      <c r="M15" s="43"/>
      <c r="N15" s="48"/>
      <c r="O15" s="192" t="s">
        <v>357</v>
      </c>
    </row>
    <row r="16" spans="1:15" ht="29.1" customHeight="1">
      <c r="A16" s="125" t="s">
        <v>172</v>
      </c>
      <c r="B16" s="126">
        <f t="shared" si="4"/>
        <v>17.5</v>
      </c>
      <c r="C16" s="126">
        <f t="shared" ref="C16:G16" si="9">B16</f>
        <v>17.5</v>
      </c>
      <c r="D16" s="127">
        <v>18</v>
      </c>
      <c r="E16" s="126">
        <f t="shared" si="9"/>
        <v>18</v>
      </c>
      <c r="F16" s="126">
        <f t="shared" si="6"/>
        <v>19.5</v>
      </c>
      <c r="G16" s="126">
        <f t="shared" si="9"/>
        <v>19.5</v>
      </c>
      <c r="H16" s="284"/>
      <c r="I16" s="128" t="s">
        <v>163</v>
      </c>
      <c r="J16" s="128" t="s">
        <v>163</v>
      </c>
      <c r="K16" s="45"/>
      <c r="L16" s="45"/>
      <c r="M16" s="45"/>
      <c r="N16" s="47"/>
    </row>
    <row r="17" spans="1:14" ht="29.1" customHeight="1">
      <c r="A17" s="118" t="s">
        <v>173</v>
      </c>
      <c r="B17" s="119">
        <f>D17</f>
        <v>4</v>
      </c>
      <c r="C17" s="119">
        <f>D17</f>
        <v>4</v>
      </c>
      <c r="D17" s="120">
        <v>4</v>
      </c>
      <c r="E17" s="119">
        <f>D17</f>
        <v>4</v>
      </c>
      <c r="F17" s="119">
        <f>D17</f>
        <v>4</v>
      </c>
      <c r="G17" s="119">
        <f>D17</f>
        <v>4</v>
      </c>
      <c r="H17" s="284"/>
      <c r="I17" s="128" t="s">
        <v>163</v>
      </c>
      <c r="J17" s="128" t="s">
        <v>163</v>
      </c>
      <c r="K17" s="45"/>
      <c r="L17" s="45"/>
      <c r="M17" s="45"/>
      <c r="N17" s="47"/>
    </row>
    <row r="18" spans="1:14" ht="29.1" customHeight="1">
      <c r="A18" s="118" t="s">
        <v>174</v>
      </c>
      <c r="B18" s="119">
        <f>D18-0.5</f>
        <v>13.5</v>
      </c>
      <c r="C18" s="119">
        <f t="shared" ref="C18:G18" si="10">B18</f>
        <v>13.5</v>
      </c>
      <c r="D18" s="120">
        <v>14</v>
      </c>
      <c r="E18" s="119">
        <f t="shared" si="10"/>
        <v>14</v>
      </c>
      <c r="F18" s="119">
        <f>D18+1.5</f>
        <v>15.5</v>
      </c>
      <c r="G18" s="119">
        <f t="shared" si="10"/>
        <v>15.5</v>
      </c>
      <c r="H18" s="284"/>
      <c r="I18" s="128" t="s">
        <v>163</v>
      </c>
      <c r="J18" s="128" t="s">
        <v>163</v>
      </c>
      <c r="K18" s="45"/>
      <c r="L18" s="45"/>
      <c r="M18" s="45"/>
      <c r="N18" s="47"/>
    </row>
    <row r="19" spans="1:14" ht="29.1" customHeight="1">
      <c r="A19" s="118" t="s">
        <v>175</v>
      </c>
      <c r="B19" s="119">
        <f>D19</f>
        <v>4</v>
      </c>
      <c r="C19" s="119">
        <f>D19</f>
        <v>4</v>
      </c>
      <c r="D19" s="120">
        <v>4</v>
      </c>
      <c r="E19" s="119">
        <f>D19</f>
        <v>4</v>
      </c>
      <c r="F19" s="119">
        <f>D19</f>
        <v>4</v>
      </c>
      <c r="G19" s="119">
        <f>D19</f>
        <v>4</v>
      </c>
      <c r="H19" s="284"/>
      <c r="I19" s="128" t="s">
        <v>163</v>
      </c>
      <c r="J19" s="128" t="s">
        <v>163</v>
      </c>
      <c r="K19" s="45"/>
      <c r="L19" s="45"/>
      <c r="M19" s="45"/>
      <c r="N19" s="47"/>
    </row>
    <row r="20" spans="1:14" ht="14.25">
      <c r="A20" s="36" t="s">
        <v>123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4.25">
      <c r="A21" s="15" t="s">
        <v>176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>
      <c r="A22" s="37"/>
      <c r="B22" s="37"/>
      <c r="C22" s="37"/>
      <c r="D22" s="37"/>
      <c r="E22" s="37"/>
      <c r="F22" s="37"/>
      <c r="G22" s="37"/>
      <c r="H22" s="37"/>
      <c r="I22" s="36" t="s">
        <v>177</v>
      </c>
      <c r="J22" s="53"/>
      <c r="K22" s="36" t="s">
        <v>178</v>
      </c>
      <c r="L22" s="36"/>
      <c r="M22" s="36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4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344" t="s">
        <v>180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7.25" customHeight="1">
      <c r="A2" s="83" t="s">
        <v>53</v>
      </c>
      <c r="B2" s="270"/>
      <c r="C2" s="270"/>
      <c r="D2" s="271" t="s">
        <v>54</v>
      </c>
      <c r="E2" s="271"/>
      <c r="F2" s="270"/>
      <c r="G2" s="270"/>
      <c r="H2" s="84" t="s">
        <v>55</v>
      </c>
      <c r="I2" s="272"/>
      <c r="J2" s="272"/>
      <c r="K2" s="273"/>
    </row>
    <row r="3" spans="1:11" ht="16.5" customHeight="1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6.5" customHeight="1">
      <c r="A4" s="87" t="s">
        <v>59</v>
      </c>
      <c r="B4" s="336"/>
      <c r="C4" s="337"/>
      <c r="D4" s="255" t="s">
        <v>61</v>
      </c>
      <c r="E4" s="256"/>
      <c r="F4" s="253"/>
      <c r="G4" s="254"/>
      <c r="H4" s="255" t="s">
        <v>181</v>
      </c>
      <c r="I4" s="256"/>
      <c r="J4" s="102" t="s">
        <v>64</v>
      </c>
      <c r="K4" s="111" t="s">
        <v>65</v>
      </c>
    </row>
    <row r="5" spans="1:11" ht="16.5" customHeight="1">
      <c r="A5" s="90" t="s">
        <v>66</v>
      </c>
      <c r="B5" s="339"/>
      <c r="C5" s="340"/>
      <c r="D5" s="255" t="s">
        <v>182</v>
      </c>
      <c r="E5" s="256"/>
      <c r="F5" s="336"/>
      <c r="G5" s="337"/>
      <c r="H5" s="255" t="s">
        <v>183</v>
      </c>
      <c r="I5" s="256"/>
      <c r="J5" s="102" t="s">
        <v>64</v>
      </c>
      <c r="K5" s="111" t="s">
        <v>65</v>
      </c>
    </row>
    <row r="6" spans="1:11" ht="16.5" customHeight="1">
      <c r="A6" s="87" t="s">
        <v>70</v>
      </c>
      <c r="B6" s="91"/>
      <c r="C6" s="92"/>
      <c r="D6" s="255" t="s">
        <v>184</v>
      </c>
      <c r="E6" s="256"/>
      <c r="F6" s="336"/>
      <c r="G6" s="337"/>
      <c r="H6" s="341" t="s">
        <v>185</v>
      </c>
      <c r="I6" s="342"/>
      <c r="J6" s="342"/>
      <c r="K6" s="343"/>
    </row>
    <row r="7" spans="1:11" ht="16.5" customHeight="1">
      <c r="A7" s="87" t="s">
        <v>73</v>
      </c>
      <c r="B7" s="336"/>
      <c r="C7" s="337"/>
      <c r="D7" s="87" t="s">
        <v>186</v>
      </c>
      <c r="E7" s="89"/>
      <c r="F7" s="336"/>
      <c r="G7" s="337"/>
      <c r="H7" s="338"/>
      <c r="I7" s="261"/>
      <c r="J7" s="261"/>
      <c r="K7" s="262"/>
    </row>
    <row r="8" spans="1:11" ht="16.5" customHeight="1">
      <c r="A8" s="95" t="s">
        <v>76</v>
      </c>
      <c r="B8" s="257"/>
      <c r="C8" s="258"/>
      <c r="D8" s="222" t="s">
        <v>77</v>
      </c>
      <c r="E8" s="223"/>
      <c r="F8" s="259"/>
      <c r="G8" s="260"/>
      <c r="H8" s="222"/>
      <c r="I8" s="223"/>
      <c r="J8" s="223"/>
      <c r="K8" s="224"/>
    </row>
    <row r="9" spans="1:11" ht="16.5" customHeight="1">
      <c r="A9" s="316" t="s">
        <v>187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spans="1:11" ht="16.5" customHeight="1">
      <c r="A10" s="96" t="s">
        <v>81</v>
      </c>
      <c r="B10" s="97" t="s">
        <v>82</v>
      </c>
      <c r="C10" s="98" t="s">
        <v>83</v>
      </c>
      <c r="D10" s="99"/>
      <c r="E10" s="100" t="s">
        <v>86</v>
      </c>
      <c r="F10" s="97" t="s">
        <v>82</v>
      </c>
      <c r="G10" s="98" t="s">
        <v>83</v>
      </c>
      <c r="H10" s="97"/>
      <c r="I10" s="100" t="s">
        <v>84</v>
      </c>
      <c r="J10" s="97" t="s">
        <v>82</v>
      </c>
      <c r="K10" s="112" t="s">
        <v>83</v>
      </c>
    </row>
    <row r="11" spans="1:11" ht="16.5" customHeight="1">
      <c r="A11" s="90" t="s">
        <v>87</v>
      </c>
      <c r="B11" s="101" t="s">
        <v>82</v>
      </c>
      <c r="C11" s="102" t="s">
        <v>83</v>
      </c>
      <c r="D11" s="103"/>
      <c r="E11" s="104" t="s">
        <v>89</v>
      </c>
      <c r="F11" s="101" t="s">
        <v>82</v>
      </c>
      <c r="G11" s="102" t="s">
        <v>83</v>
      </c>
      <c r="H11" s="101"/>
      <c r="I11" s="104" t="s">
        <v>94</v>
      </c>
      <c r="J11" s="101" t="s">
        <v>82</v>
      </c>
      <c r="K11" s="111" t="s">
        <v>83</v>
      </c>
    </row>
    <row r="12" spans="1:11" ht="16.5" customHeight="1">
      <c r="A12" s="222" t="s">
        <v>123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4"/>
    </row>
    <row r="13" spans="1:11" ht="16.5" customHeight="1">
      <c r="A13" s="324" t="s">
        <v>188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 ht="16.5" customHeight="1">
      <c r="A14" s="325"/>
      <c r="B14" s="326"/>
      <c r="C14" s="326"/>
      <c r="D14" s="326"/>
      <c r="E14" s="326"/>
      <c r="F14" s="326"/>
      <c r="G14" s="326"/>
      <c r="H14" s="326"/>
      <c r="I14" s="327"/>
      <c r="J14" s="327"/>
      <c r="K14" s="328"/>
    </row>
    <row r="15" spans="1:11" ht="16.5" customHeight="1">
      <c r="A15" s="329"/>
      <c r="B15" s="330"/>
      <c r="C15" s="330"/>
      <c r="D15" s="331"/>
      <c r="E15" s="332"/>
      <c r="F15" s="330"/>
      <c r="G15" s="330"/>
      <c r="H15" s="331"/>
      <c r="I15" s="333"/>
      <c r="J15" s="334"/>
      <c r="K15" s="335"/>
    </row>
    <row r="16" spans="1:11" ht="16.5" customHeight="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ht="16.5" customHeight="1">
      <c r="A17" s="324" t="s">
        <v>189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spans="1:11" ht="16.5" customHeight="1">
      <c r="A18" s="325"/>
      <c r="B18" s="326"/>
      <c r="C18" s="326"/>
      <c r="D18" s="326"/>
      <c r="E18" s="326"/>
      <c r="F18" s="326"/>
      <c r="G18" s="326"/>
      <c r="H18" s="326"/>
      <c r="I18" s="327"/>
      <c r="J18" s="327"/>
      <c r="K18" s="328"/>
    </row>
    <row r="19" spans="1:11" ht="16.5" customHeight="1">
      <c r="A19" s="329"/>
      <c r="B19" s="330"/>
      <c r="C19" s="330"/>
      <c r="D19" s="331"/>
      <c r="E19" s="332"/>
      <c r="F19" s="330"/>
      <c r="G19" s="330"/>
      <c r="H19" s="331"/>
      <c r="I19" s="333"/>
      <c r="J19" s="334"/>
      <c r="K19" s="335"/>
    </row>
    <row r="20" spans="1:11" ht="16.5" customHeight="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ht="16.5" customHeight="1">
      <c r="A21" s="320" t="s">
        <v>120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spans="1:11" ht="16.5" customHeight="1">
      <c r="A22" s="321" t="s">
        <v>121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ht="16.5" customHeight="1">
      <c r="A23" s="231" t="s">
        <v>122</v>
      </c>
      <c r="B23" s="232"/>
      <c r="C23" s="102" t="s">
        <v>64</v>
      </c>
      <c r="D23" s="102" t="s">
        <v>65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313" t="s">
        <v>190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5"/>
    </row>
    <row r="25" spans="1:11" ht="16.5" customHeight="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>
      <c r="A26" s="316" t="s">
        <v>129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16.5" customHeight="1">
      <c r="A27" s="85" t="s">
        <v>130</v>
      </c>
      <c r="B27" s="98" t="s">
        <v>92</v>
      </c>
      <c r="C27" s="98" t="s">
        <v>93</v>
      </c>
      <c r="D27" s="98" t="s">
        <v>85</v>
      </c>
      <c r="E27" s="86" t="s">
        <v>131</v>
      </c>
      <c r="F27" s="98" t="s">
        <v>92</v>
      </c>
      <c r="G27" s="98" t="s">
        <v>93</v>
      </c>
      <c r="H27" s="98" t="s">
        <v>85</v>
      </c>
      <c r="I27" s="86" t="s">
        <v>132</v>
      </c>
      <c r="J27" s="98" t="s">
        <v>92</v>
      </c>
      <c r="K27" s="112" t="s">
        <v>93</v>
      </c>
    </row>
    <row r="28" spans="1:11" ht="16.5" customHeight="1">
      <c r="A28" s="93" t="s">
        <v>84</v>
      </c>
      <c r="B28" s="102" t="s">
        <v>92</v>
      </c>
      <c r="C28" s="102" t="s">
        <v>93</v>
      </c>
      <c r="D28" s="102" t="s">
        <v>85</v>
      </c>
      <c r="E28" s="106" t="s">
        <v>91</v>
      </c>
      <c r="F28" s="102" t="s">
        <v>92</v>
      </c>
      <c r="G28" s="102" t="s">
        <v>93</v>
      </c>
      <c r="H28" s="102" t="s">
        <v>85</v>
      </c>
      <c r="I28" s="106" t="s">
        <v>102</v>
      </c>
      <c r="J28" s="102" t="s">
        <v>92</v>
      </c>
      <c r="K28" s="111" t="s">
        <v>93</v>
      </c>
    </row>
    <row r="29" spans="1:11" ht="16.5" customHeight="1">
      <c r="A29" s="255" t="s">
        <v>95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 ht="16.5" customHeight="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11" ht="16.5" customHeight="1">
      <c r="A31" s="298" t="s">
        <v>191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17.25" customHeight="1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7.25" customHeight="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5"/>
    </row>
    <row r="35" spans="1:11" ht="17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5"/>
    </row>
    <row r="36" spans="1:11" ht="17.25" customHeight="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7.25" customHeight="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7.25" customHeight="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7.25" customHeight="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7.25" customHeight="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7.2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7.25" customHeight="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7.25" customHeight="1">
      <c r="A43" s="216" t="s">
        <v>128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6.5" customHeight="1">
      <c r="A44" s="298" t="s">
        <v>192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>
      <c r="A45" s="299" t="s">
        <v>123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>
      <c r="A48" s="107" t="s">
        <v>134</v>
      </c>
      <c r="B48" s="294" t="s">
        <v>135</v>
      </c>
      <c r="C48" s="294"/>
      <c r="D48" s="108" t="s">
        <v>136</v>
      </c>
      <c r="E48" s="109"/>
      <c r="F48" s="108" t="s">
        <v>137</v>
      </c>
      <c r="G48" s="110"/>
      <c r="H48" s="295" t="s">
        <v>138</v>
      </c>
      <c r="I48" s="295"/>
      <c r="J48" s="294"/>
      <c r="K48" s="305"/>
    </row>
    <row r="49" spans="1:11" ht="16.5" customHeight="1">
      <c r="A49" s="285" t="s">
        <v>139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7"/>
    </row>
    <row r="50" spans="1:11" ht="16.5" customHeight="1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90"/>
    </row>
    <row r="51" spans="1:11" ht="16.5" customHeight="1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21" customHeight="1">
      <c r="A52" s="107" t="s">
        <v>134</v>
      </c>
      <c r="B52" s="294" t="s">
        <v>135</v>
      </c>
      <c r="C52" s="294"/>
      <c r="D52" s="108" t="s">
        <v>136</v>
      </c>
      <c r="E52" s="108"/>
      <c r="F52" s="108" t="s">
        <v>137</v>
      </c>
      <c r="G52" s="108"/>
      <c r="H52" s="295" t="s">
        <v>138</v>
      </c>
      <c r="I52" s="295"/>
      <c r="J52" s="296"/>
      <c r="K52" s="29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74" t="s">
        <v>143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>
      <c r="A2" s="16" t="s">
        <v>59</v>
      </c>
      <c r="B2" s="276"/>
      <c r="C2" s="276"/>
      <c r="D2" s="17" t="s">
        <v>66</v>
      </c>
      <c r="E2" s="276"/>
      <c r="F2" s="276"/>
      <c r="G2" s="276"/>
      <c r="H2" s="283"/>
      <c r="I2" s="38" t="s">
        <v>55</v>
      </c>
      <c r="J2" s="276"/>
      <c r="K2" s="276"/>
      <c r="L2" s="276"/>
      <c r="M2" s="276"/>
      <c r="N2" s="278"/>
    </row>
    <row r="3" spans="1:14" ht="29.1" customHeight="1">
      <c r="A3" s="282" t="s">
        <v>144</v>
      </c>
      <c r="B3" s="279" t="s">
        <v>145</v>
      </c>
      <c r="C3" s="279"/>
      <c r="D3" s="279"/>
      <c r="E3" s="279"/>
      <c r="F3" s="279"/>
      <c r="G3" s="279"/>
      <c r="H3" s="284"/>
      <c r="I3" s="280" t="s">
        <v>146</v>
      </c>
      <c r="J3" s="280"/>
      <c r="K3" s="280"/>
      <c r="L3" s="280"/>
      <c r="M3" s="280"/>
      <c r="N3" s="281"/>
    </row>
    <row r="4" spans="1:14" ht="29.1" customHeight="1">
      <c r="A4" s="282"/>
      <c r="B4" s="18" t="s">
        <v>109</v>
      </c>
      <c r="C4" s="18" t="s">
        <v>110</v>
      </c>
      <c r="D4" s="19" t="s">
        <v>111</v>
      </c>
      <c r="E4" s="18" t="s">
        <v>112</v>
      </c>
      <c r="F4" s="18" t="s">
        <v>113</v>
      </c>
      <c r="G4" s="18" t="s">
        <v>114</v>
      </c>
      <c r="H4" s="284"/>
      <c r="I4" s="39" t="s">
        <v>193</v>
      </c>
      <c r="J4" s="39" t="s">
        <v>194</v>
      </c>
      <c r="K4" s="39"/>
      <c r="L4" s="39"/>
      <c r="M4" s="39"/>
      <c r="N4" s="40"/>
    </row>
    <row r="5" spans="1:14" ht="29.1" customHeight="1">
      <c r="A5" s="282"/>
      <c r="B5" s="20"/>
      <c r="C5" s="20"/>
      <c r="D5" s="19"/>
      <c r="E5" s="20"/>
      <c r="F5" s="20"/>
      <c r="G5" s="20"/>
      <c r="H5" s="284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84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84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84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84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84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84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84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84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84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45"/>
      <c r="I15" s="49"/>
      <c r="J15" s="50"/>
      <c r="K15" s="51"/>
      <c r="L15" s="50"/>
      <c r="M15" s="50"/>
      <c r="N15" s="52"/>
    </row>
    <row r="16" spans="1:14" ht="14.25">
      <c r="A16" s="36" t="s">
        <v>123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195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177</v>
      </c>
      <c r="J18" s="53"/>
      <c r="K18" s="36" t="s">
        <v>178</v>
      </c>
      <c r="L18" s="36"/>
      <c r="M18" s="36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88" t="s">
        <v>196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>
      <c r="A2" s="57" t="s">
        <v>53</v>
      </c>
      <c r="B2" s="389"/>
      <c r="C2" s="389"/>
      <c r="D2" s="58" t="s">
        <v>59</v>
      </c>
      <c r="E2" s="59"/>
      <c r="F2" s="60" t="s">
        <v>197</v>
      </c>
      <c r="G2" s="390"/>
      <c r="H2" s="390"/>
      <c r="I2" s="77" t="s">
        <v>55</v>
      </c>
      <c r="J2" s="390"/>
      <c r="K2" s="391"/>
    </row>
    <row r="3" spans="1:11">
      <c r="A3" s="61" t="s">
        <v>73</v>
      </c>
      <c r="B3" s="385"/>
      <c r="C3" s="385"/>
      <c r="D3" s="62" t="s">
        <v>198</v>
      </c>
      <c r="E3" s="392"/>
      <c r="F3" s="384"/>
      <c r="G3" s="384"/>
      <c r="H3" s="311" t="s">
        <v>199</v>
      </c>
      <c r="I3" s="311"/>
      <c r="J3" s="311"/>
      <c r="K3" s="312"/>
    </row>
    <row r="4" spans="1:11">
      <c r="A4" s="63" t="s">
        <v>70</v>
      </c>
      <c r="B4" s="64"/>
      <c r="C4" s="64"/>
      <c r="D4" s="65" t="s">
        <v>200</v>
      </c>
      <c r="E4" s="384"/>
      <c r="F4" s="384"/>
      <c r="G4" s="384"/>
      <c r="H4" s="232" t="s">
        <v>201</v>
      </c>
      <c r="I4" s="232"/>
      <c r="J4" s="74" t="s">
        <v>64</v>
      </c>
      <c r="K4" s="80" t="s">
        <v>65</v>
      </c>
    </row>
    <row r="5" spans="1:11">
      <c r="A5" s="63" t="s">
        <v>202</v>
      </c>
      <c r="B5" s="385"/>
      <c r="C5" s="385"/>
      <c r="D5" s="62" t="s">
        <v>203</v>
      </c>
      <c r="E5" s="62" t="s">
        <v>204</v>
      </c>
      <c r="F5" s="62" t="s">
        <v>205</v>
      </c>
      <c r="G5" s="62" t="s">
        <v>206</v>
      </c>
      <c r="H5" s="232" t="s">
        <v>207</v>
      </c>
      <c r="I5" s="232"/>
      <c r="J5" s="74" t="s">
        <v>64</v>
      </c>
      <c r="K5" s="80" t="s">
        <v>65</v>
      </c>
    </row>
    <row r="6" spans="1:11">
      <c r="A6" s="66" t="s">
        <v>208</v>
      </c>
      <c r="B6" s="386"/>
      <c r="C6" s="386"/>
      <c r="D6" s="67" t="s">
        <v>209</v>
      </c>
      <c r="E6" s="68"/>
      <c r="F6" s="69"/>
      <c r="G6" s="67"/>
      <c r="H6" s="387" t="s">
        <v>210</v>
      </c>
      <c r="I6" s="387"/>
      <c r="J6" s="69" t="s">
        <v>64</v>
      </c>
      <c r="K6" s="81" t="s">
        <v>65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211</v>
      </c>
      <c r="B8" s="60" t="s">
        <v>212</v>
      </c>
      <c r="C8" s="60" t="s">
        <v>213</v>
      </c>
      <c r="D8" s="60" t="s">
        <v>214</v>
      </c>
      <c r="E8" s="60" t="s">
        <v>215</v>
      </c>
      <c r="F8" s="60" t="s">
        <v>216</v>
      </c>
      <c r="G8" s="380" t="s">
        <v>76</v>
      </c>
      <c r="H8" s="369"/>
      <c r="I8" s="369"/>
      <c r="J8" s="369"/>
      <c r="K8" s="370"/>
    </row>
    <row r="9" spans="1:11">
      <c r="A9" s="231" t="s">
        <v>217</v>
      </c>
      <c r="B9" s="232"/>
      <c r="C9" s="74" t="s">
        <v>64</v>
      </c>
      <c r="D9" s="74" t="s">
        <v>65</v>
      </c>
      <c r="E9" s="62" t="s">
        <v>218</v>
      </c>
      <c r="F9" s="75" t="s">
        <v>219</v>
      </c>
      <c r="G9" s="381"/>
      <c r="H9" s="382"/>
      <c r="I9" s="382"/>
      <c r="J9" s="382"/>
      <c r="K9" s="383"/>
    </row>
    <row r="10" spans="1:11">
      <c r="A10" s="231" t="s">
        <v>220</v>
      </c>
      <c r="B10" s="232"/>
      <c r="C10" s="74" t="s">
        <v>64</v>
      </c>
      <c r="D10" s="74" t="s">
        <v>65</v>
      </c>
      <c r="E10" s="62" t="s">
        <v>221</v>
      </c>
      <c r="F10" s="75" t="s">
        <v>222</v>
      </c>
      <c r="G10" s="381" t="s">
        <v>223</v>
      </c>
      <c r="H10" s="382"/>
      <c r="I10" s="382"/>
      <c r="J10" s="382"/>
      <c r="K10" s="383"/>
    </row>
    <row r="11" spans="1:11">
      <c r="A11" s="374" t="s">
        <v>187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6"/>
    </row>
    <row r="12" spans="1:11">
      <c r="A12" s="61" t="s">
        <v>86</v>
      </c>
      <c r="B12" s="74" t="s">
        <v>82</v>
      </c>
      <c r="C12" s="74" t="s">
        <v>83</v>
      </c>
      <c r="D12" s="75"/>
      <c r="E12" s="62" t="s">
        <v>84</v>
      </c>
      <c r="F12" s="74" t="s">
        <v>82</v>
      </c>
      <c r="G12" s="74" t="s">
        <v>83</v>
      </c>
      <c r="H12" s="74"/>
      <c r="I12" s="62" t="s">
        <v>224</v>
      </c>
      <c r="J12" s="74" t="s">
        <v>82</v>
      </c>
      <c r="K12" s="80" t="s">
        <v>83</v>
      </c>
    </row>
    <row r="13" spans="1:11">
      <c r="A13" s="61" t="s">
        <v>89</v>
      </c>
      <c r="B13" s="74" t="s">
        <v>82</v>
      </c>
      <c r="C13" s="74" t="s">
        <v>83</v>
      </c>
      <c r="D13" s="75"/>
      <c r="E13" s="62" t="s">
        <v>94</v>
      </c>
      <c r="F13" s="74" t="s">
        <v>82</v>
      </c>
      <c r="G13" s="74" t="s">
        <v>83</v>
      </c>
      <c r="H13" s="74"/>
      <c r="I13" s="62" t="s">
        <v>225</v>
      </c>
      <c r="J13" s="74" t="s">
        <v>82</v>
      </c>
      <c r="K13" s="80" t="s">
        <v>83</v>
      </c>
    </row>
    <row r="14" spans="1:11">
      <c r="A14" s="66" t="s">
        <v>226</v>
      </c>
      <c r="B14" s="69" t="s">
        <v>82</v>
      </c>
      <c r="C14" s="69" t="s">
        <v>83</v>
      </c>
      <c r="D14" s="68"/>
      <c r="E14" s="67" t="s">
        <v>227</v>
      </c>
      <c r="F14" s="69" t="s">
        <v>82</v>
      </c>
      <c r="G14" s="69" t="s">
        <v>83</v>
      </c>
      <c r="H14" s="69"/>
      <c r="I14" s="67" t="s">
        <v>228</v>
      </c>
      <c r="J14" s="69" t="s">
        <v>82</v>
      </c>
      <c r="K14" s="81" t="s">
        <v>83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21" t="s">
        <v>229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>
      <c r="A17" s="231" t="s">
        <v>230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6"/>
    </row>
    <row r="18" spans="1:11">
      <c r="A18" s="231" t="s">
        <v>231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6"/>
    </row>
    <row r="19" spans="1:11">
      <c r="A19" s="377"/>
      <c r="B19" s="378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1:11">
      <c r="A20" s="364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>
      <c r="A21" s="364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>
      <c r="A22" s="364"/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>
      <c r="A23" s="371"/>
      <c r="B23" s="372"/>
      <c r="C23" s="372"/>
      <c r="D23" s="372"/>
      <c r="E23" s="372"/>
      <c r="F23" s="372"/>
      <c r="G23" s="372"/>
      <c r="H23" s="372"/>
      <c r="I23" s="372"/>
      <c r="J23" s="372"/>
      <c r="K23" s="373"/>
    </row>
    <row r="24" spans="1:11">
      <c r="A24" s="231" t="s">
        <v>122</v>
      </c>
      <c r="B24" s="232"/>
      <c r="C24" s="74" t="s">
        <v>64</v>
      </c>
      <c r="D24" s="74" t="s">
        <v>65</v>
      </c>
      <c r="E24" s="311"/>
      <c r="F24" s="311"/>
      <c r="G24" s="311"/>
      <c r="H24" s="311"/>
      <c r="I24" s="311"/>
      <c r="J24" s="311"/>
      <c r="K24" s="312"/>
    </row>
    <row r="25" spans="1:11">
      <c r="A25" s="78" t="s">
        <v>232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>
      <c r="A27" s="368" t="s">
        <v>233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70"/>
    </row>
    <row r="28" spans="1:11">
      <c r="A28" s="361"/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>
      <c r="A29" s="361"/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>
      <c r="A30" s="361"/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3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3" ht="23.1" customHeight="1">
      <c r="A34" s="364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3" ht="23.1" customHeight="1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3" ht="23.1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5"/>
    </row>
    <row r="37" spans="1:13" ht="18.75" customHeight="1">
      <c r="A37" s="356" t="s">
        <v>234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8"/>
    </row>
    <row r="38" spans="1:13" s="55" customFormat="1" ht="18.75" customHeight="1">
      <c r="A38" s="231" t="s">
        <v>235</v>
      </c>
      <c r="B38" s="232"/>
      <c r="C38" s="232"/>
      <c r="D38" s="311" t="s">
        <v>236</v>
      </c>
      <c r="E38" s="311"/>
      <c r="F38" s="359" t="s">
        <v>237</v>
      </c>
      <c r="G38" s="360"/>
      <c r="H38" s="232" t="s">
        <v>238</v>
      </c>
      <c r="I38" s="232"/>
      <c r="J38" s="232" t="s">
        <v>239</v>
      </c>
      <c r="K38" s="346"/>
    </row>
    <row r="39" spans="1:13" ht="18.75" customHeight="1">
      <c r="A39" s="63" t="s">
        <v>123</v>
      </c>
      <c r="B39" s="232" t="s">
        <v>240</v>
      </c>
      <c r="C39" s="232"/>
      <c r="D39" s="232"/>
      <c r="E39" s="232"/>
      <c r="F39" s="232"/>
      <c r="G39" s="232"/>
      <c r="H39" s="232"/>
      <c r="I39" s="232"/>
      <c r="J39" s="232"/>
      <c r="K39" s="346"/>
      <c r="M39" s="55"/>
    </row>
    <row r="40" spans="1:13" ht="30.95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6"/>
    </row>
    <row r="41" spans="1:13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6"/>
    </row>
    <row r="42" spans="1:13" ht="32.1" customHeight="1">
      <c r="A42" s="66" t="s">
        <v>134</v>
      </c>
      <c r="B42" s="347" t="s">
        <v>241</v>
      </c>
      <c r="C42" s="347"/>
      <c r="D42" s="67" t="s">
        <v>242</v>
      </c>
      <c r="E42" s="68"/>
      <c r="F42" s="67" t="s">
        <v>137</v>
      </c>
      <c r="G42" s="79"/>
      <c r="H42" s="348" t="s">
        <v>138</v>
      </c>
      <c r="I42" s="348"/>
      <c r="J42" s="347"/>
      <c r="K42" s="34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abSelected="1" zoomScale="90" zoomScaleNormal="90" workbookViewId="0">
      <selection activeCell="L13" sqref="L13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74" t="s">
        <v>143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>
      <c r="A2" s="16" t="s">
        <v>59</v>
      </c>
      <c r="B2" s="277" t="s">
        <v>364</v>
      </c>
      <c r="C2" s="276"/>
      <c r="D2" s="17" t="s">
        <v>66</v>
      </c>
      <c r="E2" s="277" t="s">
        <v>365</v>
      </c>
      <c r="F2" s="276"/>
      <c r="G2" s="276"/>
      <c r="H2" s="283"/>
      <c r="I2" s="38" t="s">
        <v>55</v>
      </c>
      <c r="J2" s="277" t="s">
        <v>366</v>
      </c>
      <c r="K2" s="276"/>
      <c r="L2" s="276"/>
      <c r="M2" s="276"/>
      <c r="N2" s="278"/>
    </row>
    <row r="3" spans="1:14" ht="29.1" customHeight="1">
      <c r="A3" s="282" t="s">
        <v>144</v>
      </c>
      <c r="B3" s="279" t="s">
        <v>145</v>
      </c>
      <c r="C3" s="279"/>
      <c r="D3" s="279"/>
      <c r="E3" s="279"/>
      <c r="F3" s="279"/>
      <c r="G3" s="279"/>
      <c r="H3" s="284"/>
      <c r="I3" s="280" t="s">
        <v>146</v>
      </c>
      <c r="J3" s="280"/>
      <c r="K3" s="280"/>
      <c r="L3" s="280"/>
      <c r="M3" s="280"/>
      <c r="N3" s="281"/>
    </row>
    <row r="4" spans="1:14" ht="29.1" customHeight="1">
      <c r="A4" s="282"/>
      <c r="B4" s="115" t="s">
        <v>108</v>
      </c>
      <c r="C4" s="115" t="s">
        <v>109</v>
      </c>
      <c r="D4" s="116" t="s">
        <v>110</v>
      </c>
      <c r="E4" s="115" t="s">
        <v>111</v>
      </c>
      <c r="F4" s="115" t="s">
        <v>112</v>
      </c>
      <c r="G4" s="115" t="s">
        <v>113</v>
      </c>
      <c r="H4" s="284"/>
      <c r="I4" s="115" t="s">
        <v>108</v>
      </c>
      <c r="J4" s="115" t="s">
        <v>109</v>
      </c>
      <c r="K4" s="116" t="s">
        <v>110</v>
      </c>
      <c r="L4" s="115" t="s">
        <v>111</v>
      </c>
      <c r="M4" s="115" t="s">
        <v>112</v>
      </c>
      <c r="N4" s="115" t="s">
        <v>113</v>
      </c>
    </row>
    <row r="5" spans="1:14" ht="29.1" customHeight="1">
      <c r="A5" s="282"/>
      <c r="B5" s="115" t="s">
        <v>149</v>
      </c>
      <c r="C5" s="115" t="s">
        <v>150</v>
      </c>
      <c r="D5" s="117" t="s">
        <v>151</v>
      </c>
      <c r="E5" s="115" t="s">
        <v>152</v>
      </c>
      <c r="F5" s="115" t="s">
        <v>153</v>
      </c>
      <c r="G5" s="115" t="s">
        <v>154</v>
      </c>
      <c r="H5" s="284"/>
      <c r="I5" s="41"/>
      <c r="J5" s="41" t="s">
        <v>367</v>
      </c>
      <c r="K5" s="41" t="s">
        <v>335</v>
      </c>
      <c r="L5" s="41" t="s">
        <v>335</v>
      </c>
      <c r="M5" s="41" t="s">
        <v>335</v>
      </c>
      <c r="N5" s="41" t="s">
        <v>367</v>
      </c>
    </row>
    <row r="6" spans="1:14" ht="29.1" customHeight="1">
      <c r="A6" s="118" t="s">
        <v>155</v>
      </c>
      <c r="B6" s="119">
        <f>C6-2.1</f>
        <v>96.300000000000011</v>
      </c>
      <c r="C6" s="119">
        <f>D6-2.1</f>
        <v>98.4</v>
      </c>
      <c r="D6" s="120">
        <v>100.5</v>
      </c>
      <c r="E6" s="119">
        <f t="shared" ref="E6:G6" si="0">D6+2.1</f>
        <v>102.6</v>
      </c>
      <c r="F6" s="119">
        <f t="shared" si="0"/>
        <v>104.69999999999999</v>
      </c>
      <c r="G6" s="119">
        <f t="shared" si="0"/>
        <v>106.79999999999998</v>
      </c>
      <c r="H6" s="284"/>
      <c r="I6" s="43"/>
      <c r="J6" s="43" t="s">
        <v>368</v>
      </c>
      <c r="K6" s="43" t="s">
        <v>375</v>
      </c>
      <c r="L6" s="43" t="s">
        <v>392</v>
      </c>
      <c r="M6" s="43" t="s">
        <v>386</v>
      </c>
      <c r="N6" s="43" t="s">
        <v>380</v>
      </c>
    </row>
    <row r="7" spans="1:14" ht="29.1" customHeight="1">
      <c r="A7" s="118" t="s">
        <v>158</v>
      </c>
      <c r="B7" s="119">
        <f>C7-4</f>
        <v>66</v>
      </c>
      <c r="C7" s="119">
        <f>D7-4</f>
        <v>70</v>
      </c>
      <c r="D7" s="120">
        <v>74</v>
      </c>
      <c r="E7" s="119">
        <f t="shared" ref="E7:E8" si="1">D7+4</f>
        <v>78</v>
      </c>
      <c r="F7" s="119">
        <f>E7+5</f>
        <v>83</v>
      </c>
      <c r="G7" s="119">
        <f>F7+6</f>
        <v>89</v>
      </c>
      <c r="H7" s="284"/>
      <c r="I7" s="45"/>
      <c r="J7" s="45" t="s">
        <v>369</v>
      </c>
      <c r="K7" s="45" t="s">
        <v>373</v>
      </c>
      <c r="L7" s="45" t="s">
        <v>387</v>
      </c>
      <c r="M7" s="45" t="s">
        <v>387</v>
      </c>
      <c r="N7" s="45" t="s">
        <v>372</v>
      </c>
    </row>
    <row r="8" spans="1:14" ht="29.1" customHeight="1">
      <c r="A8" s="118" t="s">
        <v>162</v>
      </c>
      <c r="B8" s="121">
        <f>C8-3.6</f>
        <v>90.800000000000011</v>
      </c>
      <c r="C8" s="121">
        <f>D8-3.6</f>
        <v>94.4</v>
      </c>
      <c r="D8" s="122">
        <v>98</v>
      </c>
      <c r="E8" s="121">
        <f t="shared" si="1"/>
        <v>102</v>
      </c>
      <c r="F8" s="121">
        <f>E8+4</f>
        <v>106</v>
      </c>
      <c r="G8" s="121">
        <f>F8+4</f>
        <v>110</v>
      </c>
      <c r="H8" s="284"/>
      <c r="I8" s="45"/>
      <c r="J8" s="45" t="s">
        <v>370</v>
      </c>
      <c r="K8" s="45" t="s">
        <v>376</v>
      </c>
      <c r="L8" s="45" t="s">
        <v>393</v>
      </c>
      <c r="M8" s="45" t="s">
        <v>373</v>
      </c>
      <c r="N8" s="45" t="s">
        <v>381</v>
      </c>
    </row>
    <row r="9" spans="1:14" ht="29.1" customHeight="1">
      <c r="A9" s="118" t="s">
        <v>165</v>
      </c>
      <c r="B9" s="119">
        <f>C9-2.3/2</f>
        <v>27.200000000000003</v>
      </c>
      <c r="C9" s="119">
        <f>D9-2.3/2</f>
        <v>28.35</v>
      </c>
      <c r="D9" s="120">
        <v>29.5</v>
      </c>
      <c r="E9" s="119">
        <f t="shared" ref="E9:G9" si="2">D9+2.6/2</f>
        <v>30.8</v>
      </c>
      <c r="F9" s="119">
        <f t="shared" si="2"/>
        <v>32.1</v>
      </c>
      <c r="G9" s="119">
        <f t="shared" si="2"/>
        <v>33.4</v>
      </c>
      <c r="H9" s="284"/>
      <c r="I9" s="43"/>
      <c r="J9" s="43" t="s">
        <v>371</v>
      </c>
      <c r="K9" s="43" t="s">
        <v>377</v>
      </c>
      <c r="L9" s="43" t="s">
        <v>394</v>
      </c>
      <c r="M9" s="43" t="s">
        <v>388</v>
      </c>
      <c r="N9" s="43" t="s">
        <v>382</v>
      </c>
    </row>
    <row r="10" spans="1:14" ht="29.1" customHeight="1">
      <c r="A10" s="118" t="s">
        <v>166</v>
      </c>
      <c r="B10" s="119">
        <f>C10-0.5</f>
        <v>17</v>
      </c>
      <c r="C10" s="119">
        <f>D10-0.5</f>
        <v>17.5</v>
      </c>
      <c r="D10" s="120">
        <v>18</v>
      </c>
      <c r="E10" s="119">
        <f>D10+0.5</f>
        <v>18.5</v>
      </c>
      <c r="F10" s="119">
        <f>E10+0.5</f>
        <v>19</v>
      </c>
      <c r="G10" s="119">
        <f>F10+0.7</f>
        <v>19.7</v>
      </c>
      <c r="H10" s="284"/>
      <c r="I10" s="45"/>
      <c r="J10" s="45" t="s">
        <v>372</v>
      </c>
      <c r="K10" s="45" t="s">
        <v>377</v>
      </c>
      <c r="L10" s="45" t="s">
        <v>395</v>
      </c>
      <c r="M10" s="45" t="s">
        <v>389</v>
      </c>
      <c r="N10" s="45" t="s">
        <v>383</v>
      </c>
    </row>
    <row r="11" spans="1:14" ht="29.1" customHeight="1">
      <c r="A11" s="118" t="s">
        <v>167</v>
      </c>
      <c r="B11" s="119">
        <f>C11-0.7</f>
        <v>27.7</v>
      </c>
      <c r="C11" s="119">
        <f>D11-0.6</f>
        <v>28.4</v>
      </c>
      <c r="D11" s="120">
        <v>29</v>
      </c>
      <c r="E11" s="119">
        <f>D11+0.6</f>
        <v>29.6</v>
      </c>
      <c r="F11" s="119">
        <f>E11+0.7</f>
        <v>30.3</v>
      </c>
      <c r="G11" s="119">
        <f>F11+0.6</f>
        <v>30.900000000000002</v>
      </c>
      <c r="H11" s="284"/>
      <c r="I11" s="45"/>
      <c r="J11" s="45" t="s">
        <v>373</v>
      </c>
      <c r="K11" s="45" t="s">
        <v>378</v>
      </c>
      <c r="L11" s="45" t="s">
        <v>396</v>
      </c>
      <c r="M11" s="45" t="s">
        <v>390</v>
      </c>
      <c r="N11" s="45" t="s">
        <v>384</v>
      </c>
    </row>
    <row r="12" spans="1:14" ht="29.1" customHeight="1">
      <c r="A12" s="118" t="s">
        <v>168</v>
      </c>
      <c r="B12" s="123">
        <f>C12-0.9</f>
        <v>36.700000000000003</v>
      </c>
      <c r="C12" s="123">
        <f>D12-0.9</f>
        <v>37.6</v>
      </c>
      <c r="D12" s="124">
        <v>38.5</v>
      </c>
      <c r="E12" s="123">
        <f t="shared" ref="E12:G12" si="3">D12+1.1</f>
        <v>39.6</v>
      </c>
      <c r="F12" s="123">
        <f t="shared" si="3"/>
        <v>40.700000000000003</v>
      </c>
      <c r="G12" s="123">
        <f t="shared" si="3"/>
        <v>41.800000000000004</v>
      </c>
      <c r="H12" s="284"/>
      <c r="I12" s="45"/>
      <c r="J12" s="45" t="s">
        <v>374</v>
      </c>
      <c r="K12" s="45" t="s">
        <v>379</v>
      </c>
      <c r="L12" s="45" t="s">
        <v>397</v>
      </c>
      <c r="M12" s="45" t="s">
        <v>391</v>
      </c>
      <c r="N12" s="45" t="s">
        <v>385</v>
      </c>
    </row>
    <row r="13" spans="1:14" ht="29.1" customHeight="1">
      <c r="A13" s="23"/>
      <c r="B13" s="24"/>
      <c r="C13" s="25"/>
      <c r="D13" s="26"/>
      <c r="E13" s="25"/>
      <c r="F13" s="25"/>
      <c r="G13" s="25"/>
      <c r="H13" s="284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84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45"/>
      <c r="I15" s="49"/>
      <c r="J15" s="50"/>
      <c r="K15" s="51"/>
      <c r="L15" s="50"/>
      <c r="M15" s="50"/>
      <c r="N15" s="52"/>
    </row>
    <row r="16" spans="1:14" ht="14.25">
      <c r="A16" s="36" t="s">
        <v>123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243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177</v>
      </c>
      <c r="J18" s="53">
        <v>44740</v>
      </c>
      <c r="K18" s="36" t="s">
        <v>178</v>
      </c>
      <c r="L18" s="36"/>
      <c r="M18" s="36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3" t="s">
        <v>244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1" customFormat="1" ht="16.5">
      <c r="A2" s="402" t="s">
        <v>245</v>
      </c>
      <c r="B2" s="403" t="s">
        <v>246</v>
      </c>
      <c r="C2" s="403" t="s">
        <v>247</v>
      </c>
      <c r="D2" s="403" t="s">
        <v>248</v>
      </c>
      <c r="E2" s="403" t="s">
        <v>249</v>
      </c>
      <c r="F2" s="403" t="s">
        <v>250</v>
      </c>
      <c r="G2" s="403" t="s">
        <v>251</v>
      </c>
      <c r="H2" s="403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403" t="s">
        <v>258</v>
      </c>
      <c r="O2" s="403" t="s">
        <v>259</v>
      </c>
    </row>
    <row r="3" spans="1:15" s="1" customFormat="1" ht="16.5">
      <c r="A3" s="402"/>
      <c r="B3" s="404"/>
      <c r="C3" s="404"/>
      <c r="D3" s="404"/>
      <c r="E3" s="404"/>
      <c r="F3" s="404"/>
      <c r="G3" s="404"/>
      <c r="H3" s="404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404"/>
      <c r="O3" s="404"/>
    </row>
    <row r="4" spans="1:15" ht="31.5">
      <c r="A4" s="5">
        <v>1</v>
      </c>
      <c r="B4" s="6">
        <v>11</v>
      </c>
      <c r="C4" s="180" t="s">
        <v>261</v>
      </c>
      <c r="D4" s="181" t="s">
        <v>262</v>
      </c>
      <c r="E4" s="6" t="s">
        <v>60</v>
      </c>
      <c r="F4" s="180" t="s">
        <v>263</v>
      </c>
      <c r="G4" s="6" t="s">
        <v>64</v>
      </c>
      <c r="H4" s="6" t="s">
        <v>64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264</v>
      </c>
    </row>
    <row r="5" spans="1:15" ht="31.5">
      <c r="A5" s="5">
        <v>2</v>
      </c>
      <c r="B5" s="6">
        <v>23</v>
      </c>
      <c r="C5" s="180" t="s">
        <v>261</v>
      </c>
      <c r="D5" s="182" t="s">
        <v>265</v>
      </c>
      <c r="E5" s="6" t="s">
        <v>60</v>
      </c>
      <c r="F5" s="180" t="s">
        <v>263</v>
      </c>
      <c r="G5" s="6" t="s">
        <v>64</v>
      </c>
      <c r="H5" s="6" t="s">
        <v>64</v>
      </c>
      <c r="I5" s="6">
        <v>3</v>
      </c>
      <c r="J5" s="6">
        <v>1</v>
      </c>
      <c r="K5" s="6">
        <v>1</v>
      </c>
      <c r="L5" s="6">
        <v>1</v>
      </c>
      <c r="M5" s="6">
        <v>3</v>
      </c>
      <c r="N5" s="6">
        <v>9</v>
      </c>
      <c r="O5" s="6" t="s">
        <v>264</v>
      </c>
    </row>
    <row r="6" spans="1:15" ht="21">
      <c r="A6" s="5">
        <v>3</v>
      </c>
      <c r="B6" s="6">
        <v>1</v>
      </c>
      <c r="C6" s="183" t="s">
        <v>266</v>
      </c>
      <c r="D6" s="181" t="s">
        <v>267</v>
      </c>
      <c r="E6" s="6" t="s">
        <v>60</v>
      </c>
      <c r="F6" s="183" t="s">
        <v>268</v>
      </c>
      <c r="G6" s="6" t="s">
        <v>64</v>
      </c>
      <c r="H6" s="6" t="s">
        <v>64</v>
      </c>
      <c r="I6" s="6">
        <v>1</v>
      </c>
      <c r="J6" s="6">
        <v>1</v>
      </c>
      <c r="K6" s="6">
        <v>1</v>
      </c>
      <c r="L6" s="6">
        <v>1</v>
      </c>
      <c r="M6" s="6">
        <v>0</v>
      </c>
      <c r="N6" s="6">
        <v>4</v>
      </c>
      <c r="O6" s="6" t="s">
        <v>264</v>
      </c>
    </row>
    <row r="7" spans="1:15" ht="21">
      <c r="A7" s="5">
        <v>4</v>
      </c>
      <c r="B7" s="6">
        <v>3</v>
      </c>
      <c r="C7" s="183" t="s">
        <v>266</v>
      </c>
      <c r="D7" s="182" t="s">
        <v>267</v>
      </c>
      <c r="E7" s="6" t="s">
        <v>60</v>
      </c>
      <c r="F7" s="183" t="s">
        <v>268</v>
      </c>
      <c r="G7" s="6" t="s">
        <v>64</v>
      </c>
      <c r="H7" s="6" t="s">
        <v>64</v>
      </c>
      <c r="I7" s="6">
        <v>1</v>
      </c>
      <c r="J7" s="6">
        <v>1</v>
      </c>
      <c r="K7" s="6">
        <v>1</v>
      </c>
      <c r="L7" s="6">
        <v>1</v>
      </c>
      <c r="M7" s="6">
        <v>0</v>
      </c>
      <c r="N7" s="6">
        <v>4</v>
      </c>
      <c r="O7" s="6" t="s">
        <v>264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94" t="s">
        <v>269</v>
      </c>
      <c r="B12" s="395"/>
      <c r="C12" s="395"/>
      <c r="D12" s="396"/>
      <c r="E12" s="397"/>
      <c r="F12" s="398"/>
      <c r="G12" s="398"/>
      <c r="H12" s="398"/>
      <c r="I12" s="399"/>
      <c r="J12" s="394" t="s">
        <v>270</v>
      </c>
      <c r="K12" s="395"/>
      <c r="L12" s="395"/>
      <c r="M12" s="396"/>
      <c r="N12" s="7"/>
      <c r="O12" s="9"/>
    </row>
    <row r="13" spans="1:15" ht="16.5">
      <c r="A13" s="400" t="s">
        <v>271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3" t="s">
        <v>272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1" customFormat="1" ht="16.5">
      <c r="A2" s="402" t="s">
        <v>245</v>
      </c>
      <c r="B2" s="403" t="s">
        <v>250</v>
      </c>
      <c r="C2" s="403" t="s">
        <v>246</v>
      </c>
      <c r="D2" s="403" t="s">
        <v>247</v>
      </c>
      <c r="E2" s="403" t="s">
        <v>248</v>
      </c>
      <c r="F2" s="403" t="s">
        <v>249</v>
      </c>
      <c r="G2" s="402" t="s">
        <v>273</v>
      </c>
      <c r="H2" s="402"/>
      <c r="I2" s="402" t="s">
        <v>274</v>
      </c>
      <c r="J2" s="402"/>
      <c r="K2" s="406" t="s">
        <v>275</v>
      </c>
      <c r="L2" s="408" t="s">
        <v>276</v>
      </c>
      <c r="M2" s="410" t="s">
        <v>277</v>
      </c>
    </row>
    <row r="3" spans="1:13" s="1" customFormat="1" ht="16.5">
      <c r="A3" s="402"/>
      <c r="B3" s="404"/>
      <c r="C3" s="404"/>
      <c r="D3" s="404"/>
      <c r="E3" s="404"/>
      <c r="F3" s="404"/>
      <c r="G3" s="3" t="s">
        <v>278</v>
      </c>
      <c r="H3" s="3" t="s">
        <v>279</v>
      </c>
      <c r="I3" s="3" t="s">
        <v>278</v>
      </c>
      <c r="J3" s="3" t="s">
        <v>279</v>
      </c>
      <c r="K3" s="407"/>
      <c r="L3" s="409"/>
      <c r="M3" s="411"/>
    </row>
    <row r="4" spans="1:13" ht="31.5">
      <c r="A4" s="5">
        <v>1</v>
      </c>
      <c r="B4" s="180" t="s">
        <v>263</v>
      </c>
      <c r="C4" s="6">
        <v>11</v>
      </c>
      <c r="D4" s="180" t="s">
        <v>261</v>
      </c>
      <c r="E4" s="181" t="s">
        <v>262</v>
      </c>
      <c r="F4" s="6" t="s">
        <v>60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280</v>
      </c>
      <c r="M4" s="6" t="s">
        <v>264</v>
      </c>
    </row>
    <row r="5" spans="1:13" ht="31.5">
      <c r="A5" s="5">
        <v>2</v>
      </c>
      <c r="B5" s="180" t="s">
        <v>263</v>
      </c>
      <c r="C5" s="6">
        <v>23</v>
      </c>
      <c r="D5" s="180" t="s">
        <v>261</v>
      </c>
      <c r="E5" s="182" t="s">
        <v>265</v>
      </c>
      <c r="F5" s="6" t="s">
        <v>60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280</v>
      </c>
      <c r="M5" s="6" t="s">
        <v>264</v>
      </c>
    </row>
    <row r="6" spans="1:13" ht="21">
      <c r="A6" s="5">
        <v>3</v>
      </c>
      <c r="B6" s="183" t="s">
        <v>268</v>
      </c>
      <c r="C6" s="6">
        <v>1</v>
      </c>
      <c r="D6" s="183" t="s">
        <v>266</v>
      </c>
      <c r="E6" s="181" t="s">
        <v>267</v>
      </c>
      <c r="F6" s="6" t="s">
        <v>60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264</v>
      </c>
    </row>
    <row r="7" spans="1:13" ht="21">
      <c r="A7" s="5">
        <v>4</v>
      </c>
      <c r="B7" s="183" t="s">
        <v>268</v>
      </c>
      <c r="C7" s="6">
        <v>3</v>
      </c>
      <c r="D7" s="183" t="s">
        <v>266</v>
      </c>
      <c r="E7" s="182" t="s">
        <v>267</v>
      </c>
      <c r="F7" s="6" t="s">
        <v>60</v>
      </c>
      <c r="G7" s="6">
        <v>0.4</v>
      </c>
      <c r="H7" s="6">
        <v>0.2</v>
      </c>
      <c r="I7" s="6">
        <v>0.4</v>
      </c>
      <c r="J7" s="6">
        <v>0.2</v>
      </c>
      <c r="K7" s="6">
        <v>1.2</v>
      </c>
      <c r="L7" s="6"/>
      <c r="M7" s="6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4" t="s">
        <v>269</v>
      </c>
      <c r="B12" s="395"/>
      <c r="C12" s="395"/>
      <c r="D12" s="395"/>
      <c r="E12" s="396"/>
      <c r="F12" s="397"/>
      <c r="G12" s="399"/>
      <c r="H12" s="394" t="s">
        <v>270</v>
      </c>
      <c r="I12" s="395"/>
      <c r="J12" s="395"/>
      <c r="K12" s="396"/>
      <c r="L12" s="412"/>
      <c r="M12" s="413"/>
    </row>
    <row r="13" spans="1:13" ht="16.5">
      <c r="A13" s="405" t="s">
        <v>281</v>
      </c>
      <c r="B13" s="405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3" t="s">
        <v>282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1" customFormat="1" ht="15.95" customHeight="1">
      <c r="A2" s="403" t="s">
        <v>283</v>
      </c>
      <c r="B2" s="403" t="s">
        <v>250</v>
      </c>
      <c r="C2" s="403" t="s">
        <v>246</v>
      </c>
      <c r="D2" s="403" t="s">
        <v>247</v>
      </c>
      <c r="E2" s="403" t="s">
        <v>248</v>
      </c>
      <c r="F2" s="403" t="s">
        <v>249</v>
      </c>
      <c r="G2" s="422" t="s">
        <v>284</v>
      </c>
      <c r="H2" s="423"/>
      <c r="I2" s="424"/>
      <c r="J2" s="422" t="s">
        <v>285</v>
      </c>
      <c r="K2" s="423"/>
      <c r="L2" s="424"/>
      <c r="M2" s="422" t="s">
        <v>286</v>
      </c>
      <c r="N2" s="423"/>
      <c r="O2" s="424"/>
      <c r="P2" s="422" t="s">
        <v>287</v>
      </c>
      <c r="Q2" s="423"/>
      <c r="R2" s="424"/>
      <c r="S2" s="423" t="s">
        <v>288</v>
      </c>
      <c r="T2" s="423"/>
      <c r="U2" s="424"/>
      <c r="V2" s="425" t="s">
        <v>289</v>
      </c>
      <c r="W2" s="425" t="s">
        <v>259</v>
      </c>
    </row>
    <row r="3" spans="1:23" s="1" customFormat="1" ht="16.5">
      <c r="A3" s="404"/>
      <c r="B3" s="417"/>
      <c r="C3" s="417"/>
      <c r="D3" s="417"/>
      <c r="E3" s="417"/>
      <c r="F3" s="417"/>
      <c r="G3" s="3" t="s">
        <v>290</v>
      </c>
      <c r="H3" s="3" t="s">
        <v>66</v>
      </c>
      <c r="I3" s="3" t="s">
        <v>250</v>
      </c>
      <c r="J3" s="3" t="s">
        <v>290</v>
      </c>
      <c r="K3" s="3" t="s">
        <v>66</v>
      </c>
      <c r="L3" s="3" t="s">
        <v>250</v>
      </c>
      <c r="M3" s="3" t="s">
        <v>290</v>
      </c>
      <c r="N3" s="3" t="s">
        <v>66</v>
      </c>
      <c r="O3" s="3" t="s">
        <v>250</v>
      </c>
      <c r="P3" s="3" t="s">
        <v>290</v>
      </c>
      <c r="Q3" s="3" t="s">
        <v>66</v>
      </c>
      <c r="R3" s="3" t="s">
        <v>250</v>
      </c>
      <c r="S3" s="3" t="s">
        <v>290</v>
      </c>
      <c r="T3" s="3" t="s">
        <v>66</v>
      </c>
      <c r="U3" s="3" t="s">
        <v>250</v>
      </c>
      <c r="V3" s="426"/>
      <c r="W3" s="426"/>
    </row>
    <row r="4" spans="1:23" ht="67.5">
      <c r="A4" s="419" t="s">
        <v>291</v>
      </c>
      <c r="B4" s="414" t="s">
        <v>263</v>
      </c>
      <c r="C4" s="418">
        <v>11</v>
      </c>
      <c r="D4" s="414" t="s">
        <v>261</v>
      </c>
      <c r="E4" s="414" t="s">
        <v>262</v>
      </c>
      <c r="F4" s="418" t="s">
        <v>60</v>
      </c>
      <c r="G4" s="184" t="s">
        <v>292</v>
      </c>
      <c r="H4" s="185" t="s">
        <v>293</v>
      </c>
      <c r="I4" s="184" t="s">
        <v>294</v>
      </c>
      <c r="J4" s="184" t="s">
        <v>295</v>
      </c>
      <c r="K4" s="185" t="s">
        <v>296</v>
      </c>
      <c r="L4" s="184" t="s">
        <v>294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20"/>
      <c r="B5" s="415"/>
      <c r="C5" s="415"/>
      <c r="D5" s="415"/>
      <c r="E5" s="415"/>
      <c r="F5" s="415"/>
      <c r="G5" s="422" t="s">
        <v>297</v>
      </c>
      <c r="H5" s="423"/>
      <c r="I5" s="424"/>
      <c r="J5" s="422" t="s">
        <v>298</v>
      </c>
      <c r="K5" s="423"/>
      <c r="L5" s="424"/>
      <c r="M5" s="422" t="s">
        <v>299</v>
      </c>
      <c r="N5" s="423"/>
      <c r="O5" s="424"/>
      <c r="P5" s="422" t="s">
        <v>300</v>
      </c>
      <c r="Q5" s="423"/>
      <c r="R5" s="424"/>
      <c r="S5" s="423" t="s">
        <v>301</v>
      </c>
      <c r="T5" s="423"/>
      <c r="U5" s="424"/>
      <c r="V5" s="6"/>
      <c r="W5" s="6"/>
    </row>
    <row r="6" spans="1:23" ht="16.5">
      <c r="A6" s="420"/>
      <c r="B6" s="415"/>
      <c r="C6" s="415"/>
      <c r="D6" s="415"/>
      <c r="E6" s="415"/>
      <c r="F6" s="415"/>
      <c r="G6" s="3" t="s">
        <v>290</v>
      </c>
      <c r="H6" s="3" t="s">
        <v>66</v>
      </c>
      <c r="I6" s="3" t="s">
        <v>250</v>
      </c>
      <c r="J6" s="3" t="s">
        <v>290</v>
      </c>
      <c r="K6" s="3" t="s">
        <v>66</v>
      </c>
      <c r="L6" s="3" t="s">
        <v>250</v>
      </c>
      <c r="M6" s="3" t="s">
        <v>290</v>
      </c>
      <c r="N6" s="3" t="s">
        <v>66</v>
      </c>
      <c r="O6" s="3" t="s">
        <v>250</v>
      </c>
      <c r="P6" s="3" t="s">
        <v>290</v>
      </c>
      <c r="Q6" s="3" t="s">
        <v>66</v>
      </c>
      <c r="R6" s="3" t="s">
        <v>250</v>
      </c>
      <c r="S6" s="3" t="s">
        <v>290</v>
      </c>
      <c r="T6" s="3" t="s">
        <v>66</v>
      </c>
      <c r="U6" s="3" t="s">
        <v>250</v>
      </c>
      <c r="V6" s="6"/>
      <c r="W6" s="6"/>
    </row>
    <row r="7" spans="1:23">
      <c r="A7" s="421"/>
      <c r="B7" s="416"/>
      <c r="C7" s="416"/>
      <c r="D7" s="416"/>
      <c r="E7" s="416"/>
      <c r="F7" s="4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8" t="s">
        <v>302</v>
      </c>
      <c r="B8" s="414" t="s">
        <v>263</v>
      </c>
      <c r="C8" s="418">
        <v>11</v>
      </c>
      <c r="D8" s="414" t="s">
        <v>261</v>
      </c>
      <c r="E8" s="414" t="s">
        <v>262</v>
      </c>
      <c r="F8" s="418" t="s">
        <v>60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6"/>
      <c r="B9" s="415"/>
      <c r="C9" s="415"/>
      <c r="D9" s="415"/>
      <c r="E9" s="415"/>
      <c r="F9" s="4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8" t="s">
        <v>303</v>
      </c>
      <c r="B10" s="415"/>
      <c r="C10" s="415"/>
      <c r="D10" s="415"/>
      <c r="E10" s="415"/>
      <c r="F10" s="41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6"/>
      <c r="B11" s="416"/>
      <c r="C11" s="416"/>
      <c r="D11" s="416"/>
      <c r="E11" s="416"/>
      <c r="F11" s="41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8" t="s">
        <v>304</v>
      </c>
      <c r="B12" s="414" t="s">
        <v>263</v>
      </c>
      <c r="C12" s="418">
        <v>11</v>
      </c>
      <c r="D12" s="414" t="s">
        <v>261</v>
      </c>
      <c r="E12" s="414" t="s">
        <v>262</v>
      </c>
      <c r="F12" s="418" t="s">
        <v>60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6"/>
      <c r="B13" s="415"/>
      <c r="C13" s="415"/>
      <c r="D13" s="415"/>
      <c r="E13" s="415"/>
      <c r="F13" s="41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8" t="s">
        <v>305</v>
      </c>
      <c r="B14" s="415"/>
      <c r="C14" s="415"/>
      <c r="D14" s="415"/>
      <c r="E14" s="415"/>
      <c r="F14" s="41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6"/>
      <c r="B15" s="416"/>
      <c r="C15" s="416"/>
      <c r="D15" s="416"/>
      <c r="E15" s="416"/>
      <c r="F15" s="4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4" t="s">
        <v>306</v>
      </c>
      <c r="B17" s="395"/>
      <c r="C17" s="395"/>
      <c r="D17" s="395"/>
      <c r="E17" s="396"/>
      <c r="F17" s="397"/>
      <c r="G17" s="399"/>
      <c r="H17" s="14"/>
      <c r="I17" s="14"/>
      <c r="J17" s="394" t="s">
        <v>307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6"/>
      <c r="V17" s="7"/>
      <c r="W17" s="9"/>
    </row>
    <row r="18" spans="1:23" ht="16.5">
      <c r="A18" s="400" t="s">
        <v>308</v>
      </c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</row>
  </sheetData>
  <mergeCells count="43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4:E7"/>
    <mergeCell ref="E8:E11"/>
    <mergeCell ref="E12:E15"/>
    <mergeCell ref="F2:F3"/>
    <mergeCell ref="F4:F7"/>
    <mergeCell ref="F8:F11"/>
    <mergeCell ref="F12:F15"/>
  </mergeCells>
  <phoneticPr fontId="4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3" t="s">
        <v>309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1" customFormat="1" ht="16.5">
      <c r="A2" s="10" t="s">
        <v>310</v>
      </c>
      <c r="B2" s="11" t="s">
        <v>246</v>
      </c>
      <c r="C2" s="11" t="s">
        <v>247</v>
      </c>
      <c r="D2" s="11" t="s">
        <v>248</v>
      </c>
      <c r="E2" s="11" t="s">
        <v>249</v>
      </c>
      <c r="F2" s="11" t="s">
        <v>250</v>
      </c>
      <c r="G2" s="10" t="s">
        <v>311</v>
      </c>
      <c r="H2" s="10" t="s">
        <v>312</v>
      </c>
      <c r="I2" s="10" t="s">
        <v>313</v>
      </c>
      <c r="J2" s="10" t="s">
        <v>312</v>
      </c>
      <c r="K2" s="10" t="s">
        <v>314</v>
      </c>
      <c r="L2" s="10" t="s">
        <v>312</v>
      </c>
      <c r="M2" s="11" t="s">
        <v>289</v>
      </c>
      <c r="N2" s="11" t="s">
        <v>259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310</v>
      </c>
      <c r="B4" s="13" t="s">
        <v>315</v>
      </c>
      <c r="C4" s="13" t="s">
        <v>290</v>
      </c>
      <c r="D4" s="13" t="s">
        <v>248</v>
      </c>
      <c r="E4" s="11" t="s">
        <v>249</v>
      </c>
      <c r="F4" s="11" t="s">
        <v>250</v>
      </c>
      <c r="G4" s="10" t="s">
        <v>311</v>
      </c>
      <c r="H4" s="10" t="s">
        <v>312</v>
      </c>
      <c r="I4" s="10" t="s">
        <v>313</v>
      </c>
      <c r="J4" s="10" t="s">
        <v>312</v>
      </c>
      <c r="K4" s="10" t="s">
        <v>314</v>
      </c>
      <c r="L4" s="10" t="s">
        <v>312</v>
      </c>
      <c r="M4" s="11" t="s">
        <v>289</v>
      </c>
      <c r="N4" s="11" t="s">
        <v>259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4" t="s">
        <v>316</v>
      </c>
      <c r="B11" s="395"/>
      <c r="C11" s="395"/>
      <c r="D11" s="396"/>
      <c r="E11" s="397"/>
      <c r="F11" s="398"/>
      <c r="G11" s="399"/>
      <c r="H11" s="14"/>
      <c r="I11" s="394" t="s">
        <v>317</v>
      </c>
      <c r="J11" s="395"/>
      <c r="K11" s="395"/>
      <c r="L11" s="7"/>
      <c r="M11" s="7"/>
      <c r="N11" s="9"/>
    </row>
    <row r="12" spans="1:14" ht="16.5">
      <c r="A12" s="400" t="s">
        <v>318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3" t="s">
        <v>319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1" customFormat="1" ht="16.5">
      <c r="A2" s="3" t="s">
        <v>283</v>
      </c>
      <c r="B2" s="4" t="s">
        <v>250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289</v>
      </c>
      <c r="L2" s="4" t="s">
        <v>259</v>
      </c>
    </row>
    <row r="3" spans="1:12" ht="31.5">
      <c r="A3" s="5" t="s">
        <v>291</v>
      </c>
      <c r="B3" s="180" t="s">
        <v>263</v>
      </c>
      <c r="C3" s="6">
        <v>11</v>
      </c>
      <c r="D3" s="180" t="s">
        <v>261</v>
      </c>
      <c r="E3" s="181" t="s">
        <v>262</v>
      </c>
      <c r="F3" s="6" t="s">
        <v>60</v>
      </c>
      <c r="G3" s="180" t="s">
        <v>324</v>
      </c>
      <c r="H3" s="180" t="s">
        <v>325</v>
      </c>
      <c r="I3" s="6"/>
      <c r="J3" s="6"/>
      <c r="K3" s="6"/>
      <c r="L3" s="6" t="s">
        <v>264</v>
      </c>
    </row>
    <row r="4" spans="1:12" ht="31.5">
      <c r="A4" s="5" t="s">
        <v>302</v>
      </c>
      <c r="B4" s="180" t="s">
        <v>263</v>
      </c>
      <c r="C4" s="6">
        <v>23</v>
      </c>
      <c r="D4" s="180" t="s">
        <v>261</v>
      </c>
      <c r="E4" s="182" t="s">
        <v>265</v>
      </c>
      <c r="F4" s="6" t="s">
        <v>60</v>
      </c>
      <c r="G4" s="180" t="s">
        <v>324</v>
      </c>
      <c r="H4" s="180" t="s">
        <v>325</v>
      </c>
      <c r="I4" s="6"/>
      <c r="J4" s="6"/>
      <c r="K4" s="6"/>
      <c r="L4" s="6" t="s">
        <v>264</v>
      </c>
    </row>
    <row r="5" spans="1:12">
      <c r="A5" s="5" t="s">
        <v>303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304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305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4" t="s">
        <v>326</v>
      </c>
      <c r="B11" s="395"/>
      <c r="C11" s="395"/>
      <c r="D11" s="395"/>
      <c r="E11" s="396"/>
      <c r="F11" s="397"/>
      <c r="G11" s="399"/>
      <c r="H11" s="394" t="s">
        <v>327</v>
      </c>
      <c r="I11" s="395"/>
      <c r="J11" s="395"/>
      <c r="K11" s="7"/>
      <c r="L11" s="9"/>
    </row>
    <row r="12" spans="1:12" ht="16.5">
      <c r="A12" s="400" t="s">
        <v>328</v>
      </c>
      <c r="B12" s="400"/>
      <c r="C12" s="401"/>
      <c r="D12" s="401"/>
      <c r="E12" s="401"/>
      <c r="F12" s="401"/>
      <c r="G12" s="401"/>
      <c r="H12" s="401"/>
      <c r="I12" s="401"/>
      <c r="J12" s="401"/>
      <c r="K12" s="401"/>
      <c r="L12" s="401"/>
    </row>
  </sheetData>
  <mergeCells count="5">
    <mergeCell ref="A1:J1"/>
    <mergeCell ref="A11:E11"/>
    <mergeCell ref="F11:G11"/>
    <mergeCell ref="H11:J11"/>
    <mergeCell ref="A12:L12"/>
  </mergeCells>
  <phoneticPr fontId="4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3" t="s">
        <v>329</v>
      </c>
      <c r="B1" s="393"/>
      <c r="C1" s="393"/>
      <c r="D1" s="393"/>
      <c r="E1" s="393"/>
      <c r="F1" s="393"/>
      <c r="G1" s="393"/>
      <c r="H1" s="393"/>
      <c r="I1" s="393"/>
    </row>
    <row r="2" spans="1:9" s="1" customFormat="1" ht="16.5">
      <c r="A2" s="402" t="s">
        <v>245</v>
      </c>
      <c r="B2" s="403" t="s">
        <v>250</v>
      </c>
      <c r="C2" s="403" t="s">
        <v>290</v>
      </c>
      <c r="D2" s="403" t="s">
        <v>248</v>
      </c>
      <c r="E2" s="403" t="s">
        <v>249</v>
      </c>
      <c r="F2" s="3" t="s">
        <v>330</v>
      </c>
      <c r="G2" s="3" t="s">
        <v>274</v>
      </c>
      <c r="H2" s="406" t="s">
        <v>275</v>
      </c>
      <c r="I2" s="410" t="s">
        <v>277</v>
      </c>
    </row>
    <row r="3" spans="1:9" s="1" customFormat="1" ht="16.5">
      <c r="A3" s="402"/>
      <c r="B3" s="404"/>
      <c r="C3" s="404"/>
      <c r="D3" s="404"/>
      <c r="E3" s="404"/>
      <c r="F3" s="3" t="s">
        <v>331</v>
      </c>
      <c r="G3" s="3" t="s">
        <v>278</v>
      </c>
      <c r="H3" s="407"/>
      <c r="I3" s="411"/>
    </row>
    <row r="4" spans="1:9">
      <c r="A4" s="5"/>
      <c r="B4" s="5"/>
      <c r="C4" s="180" t="s">
        <v>332</v>
      </c>
      <c r="D4" s="180" t="s">
        <v>333</v>
      </c>
      <c r="E4" s="6" t="s">
        <v>60</v>
      </c>
      <c r="F4" s="6">
        <v>0.3</v>
      </c>
      <c r="G4" s="6">
        <v>0.4</v>
      </c>
      <c r="H4" s="6">
        <v>0.7</v>
      </c>
      <c r="I4" s="6" t="s">
        <v>264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4" t="s">
        <v>269</v>
      </c>
      <c r="B12" s="395"/>
      <c r="C12" s="395"/>
      <c r="D12" s="396"/>
      <c r="E12" s="8"/>
      <c r="F12" s="394" t="s">
        <v>327</v>
      </c>
      <c r="G12" s="395"/>
      <c r="H12" s="396"/>
      <c r="I12" s="9"/>
    </row>
    <row r="13" spans="1:9" ht="16.5">
      <c r="A13" s="400" t="s">
        <v>334</v>
      </c>
      <c r="B13" s="400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2022-06-28T02:11:47Z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