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15.xml" ContentType="application/vnd.ms-excel.controlproperties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3" r:id="rId4"/>
    <sheet name="中期" sheetId="4" r:id="rId5"/>
    <sheet name="中期尺寸 " sheetId="14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25725" concurrentCalc="0"/>
</workbook>
</file>

<file path=xl/calcChain.xml><?xml version="1.0" encoding="utf-8"?>
<calcChain xmlns="http://schemas.openxmlformats.org/spreadsheetml/2006/main">
  <c r="E28" i="6"/>
  <c r="F28"/>
  <c r="G28"/>
  <c r="H28"/>
  <c r="C28"/>
  <c r="B28"/>
  <c r="E27"/>
  <c r="F27"/>
  <c r="G27"/>
  <c r="H27"/>
  <c r="C27"/>
  <c r="B27"/>
  <c r="E26"/>
  <c r="F26"/>
  <c r="G26"/>
  <c r="H26"/>
  <c r="C26"/>
  <c r="B26"/>
  <c r="E25"/>
  <c r="F25"/>
  <c r="G25"/>
  <c r="H25"/>
  <c r="C25"/>
  <c r="B25"/>
  <c r="E24"/>
  <c r="F24"/>
  <c r="G24"/>
  <c r="H24"/>
  <c r="C24"/>
  <c r="B24"/>
  <c r="E23"/>
  <c r="F23"/>
  <c r="G23"/>
  <c r="H23"/>
  <c r="C23"/>
  <c r="B23"/>
  <c r="E22"/>
  <c r="F22"/>
  <c r="G22"/>
  <c r="H22"/>
  <c r="C22"/>
  <c r="B22"/>
  <c r="E21"/>
  <c r="F21"/>
  <c r="G21"/>
  <c r="H21"/>
  <c r="C21"/>
  <c r="B21"/>
  <c r="E20"/>
  <c r="F20"/>
  <c r="G20"/>
  <c r="H20"/>
  <c r="C20"/>
  <c r="B20"/>
  <c r="E19"/>
  <c r="F19"/>
  <c r="G19"/>
  <c r="H19"/>
  <c r="C19"/>
  <c r="B19"/>
  <c r="E15"/>
  <c r="F15"/>
  <c r="G15"/>
  <c r="H15"/>
  <c r="C15"/>
  <c r="B15"/>
  <c r="E14"/>
  <c r="F14"/>
  <c r="G14"/>
  <c r="H14"/>
  <c r="C14"/>
  <c r="B14"/>
  <c r="E13"/>
  <c r="F13"/>
  <c r="G13"/>
  <c r="H13"/>
  <c r="C13"/>
  <c r="B13"/>
  <c r="E12"/>
  <c r="F12"/>
  <c r="G12"/>
  <c r="H12"/>
  <c r="C12"/>
  <c r="B12"/>
  <c r="E11"/>
  <c r="F11"/>
  <c r="G11"/>
  <c r="H11"/>
  <c r="C11"/>
  <c r="B11"/>
  <c r="E10"/>
  <c r="F10"/>
  <c r="G10"/>
  <c r="H10"/>
  <c r="C10"/>
  <c r="B10"/>
  <c r="E9"/>
  <c r="F9"/>
  <c r="G9"/>
  <c r="H9"/>
  <c r="C9"/>
  <c r="B9"/>
  <c r="E8"/>
  <c r="F8"/>
  <c r="G8"/>
  <c r="H8"/>
  <c r="C8"/>
  <c r="B8"/>
  <c r="E7"/>
  <c r="F7"/>
  <c r="G7"/>
  <c r="H7"/>
  <c r="C7"/>
  <c r="B7"/>
  <c r="E6"/>
  <c r="F6"/>
  <c r="G6"/>
  <c r="H6"/>
  <c r="C6"/>
  <c r="B6"/>
  <c r="E28" i="14"/>
  <c r="F28"/>
  <c r="G28"/>
  <c r="H28"/>
  <c r="C28"/>
  <c r="B28"/>
  <c r="E27"/>
  <c r="F27"/>
  <c r="G27"/>
  <c r="H27"/>
  <c r="C27"/>
  <c r="B27"/>
  <c r="E26"/>
  <c r="F26"/>
  <c r="G26"/>
  <c r="H26"/>
  <c r="C26"/>
  <c r="B26"/>
  <c r="E25"/>
  <c r="F25"/>
  <c r="G25"/>
  <c r="H25"/>
  <c r="C25"/>
  <c r="B25"/>
  <c r="E24"/>
  <c r="F24"/>
  <c r="G24"/>
  <c r="H24"/>
  <c r="C24"/>
  <c r="B24"/>
  <c r="E23"/>
  <c r="F23"/>
  <c r="G23"/>
  <c r="H23"/>
  <c r="C23"/>
  <c r="B23"/>
  <c r="E22"/>
  <c r="F22"/>
  <c r="G22"/>
  <c r="H22"/>
  <c r="C22"/>
  <c r="B22"/>
  <c r="E21"/>
  <c r="F21"/>
  <c r="G21"/>
  <c r="H21"/>
  <c r="C21"/>
  <c r="B21"/>
  <c r="E20"/>
  <c r="F20"/>
  <c r="G20"/>
  <c r="H20"/>
  <c r="C20"/>
  <c r="B20"/>
  <c r="E19"/>
  <c r="F19"/>
  <c r="G19"/>
  <c r="H19"/>
  <c r="C19"/>
  <c r="B19"/>
  <c r="E15"/>
  <c r="F15"/>
  <c r="G15"/>
  <c r="H15"/>
  <c r="C15"/>
  <c r="B15"/>
  <c r="E14"/>
  <c r="F14"/>
  <c r="G14"/>
  <c r="H14"/>
  <c r="C14"/>
  <c r="B14"/>
  <c r="E13"/>
  <c r="F13"/>
  <c r="G13"/>
  <c r="H13"/>
  <c r="C13"/>
  <c r="B13"/>
  <c r="E12"/>
  <c r="F12"/>
  <c r="G12"/>
  <c r="H12"/>
  <c r="C12"/>
  <c r="B12"/>
  <c r="E11"/>
  <c r="F11"/>
  <c r="G11"/>
  <c r="H11"/>
  <c r="C11"/>
  <c r="B11"/>
  <c r="E10"/>
  <c r="F10"/>
  <c r="G10"/>
  <c r="H10"/>
  <c r="C10"/>
  <c r="B10"/>
  <c r="E9"/>
  <c r="F9"/>
  <c r="G9"/>
  <c r="H9"/>
  <c r="C9"/>
  <c r="B9"/>
  <c r="E8"/>
  <c r="F8"/>
  <c r="G8"/>
  <c r="H8"/>
  <c r="C8"/>
  <c r="B8"/>
  <c r="E7"/>
  <c r="F7"/>
  <c r="G7"/>
  <c r="H7"/>
  <c r="C7"/>
  <c r="B7"/>
  <c r="E6"/>
  <c r="F6"/>
  <c r="G6"/>
  <c r="H6"/>
  <c r="C6"/>
  <c r="B6"/>
  <c r="E28" i="13"/>
  <c r="F28"/>
  <c r="G28"/>
  <c r="H28"/>
  <c r="C28"/>
  <c r="B28"/>
  <c r="E27"/>
  <c r="F27"/>
  <c r="G27"/>
  <c r="H27"/>
  <c r="C27"/>
  <c r="B27"/>
  <c r="E26"/>
  <c r="F26"/>
  <c r="G26"/>
  <c r="H26"/>
  <c r="C26"/>
  <c r="B26"/>
  <c r="E25"/>
  <c r="F25"/>
  <c r="G25"/>
  <c r="H25"/>
  <c r="C25"/>
  <c r="B25"/>
  <c r="E24"/>
  <c r="F24"/>
  <c r="G24"/>
  <c r="H24"/>
  <c r="C24"/>
  <c r="B24"/>
  <c r="E23"/>
  <c r="F23"/>
  <c r="G23"/>
  <c r="H23"/>
  <c r="C23"/>
  <c r="B23"/>
  <c r="E22"/>
  <c r="F22"/>
  <c r="G22"/>
  <c r="H22"/>
  <c r="C22"/>
  <c r="B22"/>
  <c r="E21"/>
  <c r="F21"/>
  <c r="G21"/>
  <c r="H21"/>
  <c r="C21"/>
  <c r="B21"/>
  <c r="E20"/>
  <c r="F20"/>
  <c r="G20"/>
  <c r="H20"/>
  <c r="C20"/>
  <c r="B20"/>
  <c r="E19"/>
  <c r="F19"/>
  <c r="G19"/>
  <c r="H19"/>
  <c r="C19"/>
  <c r="B19"/>
  <c r="E15"/>
  <c r="F15"/>
  <c r="G15"/>
  <c r="H15"/>
  <c r="C15"/>
  <c r="B15"/>
  <c r="E14"/>
  <c r="F14"/>
  <c r="G14"/>
  <c r="H14"/>
  <c r="C14"/>
  <c r="B14"/>
  <c r="E13"/>
  <c r="F13"/>
  <c r="G13"/>
  <c r="H13"/>
  <c r="C13"/>
  <c r="B13"/>
  <c r="E12"/>
  <c r="F12"/>
  <c r="G12"/>
  <c r="H12"/>
  <c r="C12"/>
  <c r="B12"/>
  <c r="E11"/>
  <c r="F11"/>
  <c r="G11"/>
  <c r="H11"/>
  <c r="C11"/>
  <c r="B11"/>
  <c r="E10"/>
  <c r="F10"/>
  <c r="G10"/>
  <c r="H10"/>
  <c r="C10"/>
  <c r="B10"/>
  <c r="E9"/>
  <c r="F9"/>
  <c r="G9"/>
  <c r="H9"/>
  <c r="C9"/>
  <c r="B9"/>
  <c r="E8"/>
  <c r="F8"/>
  <c r="G8"/>
  <c r="H8"/>
  <c r="C8"/>
  <c r="B8"/>
  <c r="E7"/>
  <c r="F7"/>
  <c r="G7"/>
  <c r="H7"/>
  <c r="C7"/>
  <c r="B7"/>
  <c r="E6"/>
  <c r="F6"/>
  <c r="G6"/>
  <c r="H6"/>
  <c r="C6"/>
  <c r="B6"/>
</calcChain>
</file>

<file path=xl/sharedStrings.xml><?xml version="1.0" encoding="utf-8"?>
<sst xmlns="http://schemas.openxmlformats.org/spreadsheetml/2006/main" count="1308" uniqueCount="440">
  <si>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</si>
  <si>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</si>
  <si>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</si>
  <si>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</si>
  <si>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</si>
  <si>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</si>
  <si>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</si>
  <si>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</si>
  <si>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</si>
  <si>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</si>
  <si>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</si>
  <si>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</si>
  <si>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</si>
  <si>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</si>
  <si>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</si>
  <si>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</si>
  <si>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</si>
  <si>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</si>
  <si>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</si>
  <si>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</si>
  <si>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</si>
  <si>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</si>
  <si>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</si>
  <si>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</si>
  <si>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</si>
  <si>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</si>
  <si>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</si>
  <si>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</si>
  <si>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</si>
  <si>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</si>
  <si>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</si>
  <si>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</si>
  <si>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</si>
  <si>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</si>
  <si>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</si>
  <si>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</si>
  <si>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</si>
  <si>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</si>
  <si>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</si>
  <si>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</si>
  <si>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</si>
  <si>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</si>
  <si>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</si>
  <si>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</si>
  <si>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</si>
  <si>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</si>
  <si>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</si>
  <si>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</si>
  <si>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</si>
  <si>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</si>
  <si>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</si>
  <si>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</si>
  <si>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</si>
  <si>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</si>
  <si>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</si>
  <si>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</si>
  <si>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日升</t>
  </si>
  <si>
    <t>生产工厂</t>
  </si>
  <si>
    <t>东港宏旭</t>
  </si>
  <si>
    <t>订单基础信息</t>
  </si>
  <si>
    <t>生产•出货进度</t>
  </si>
  <si>
    <t>指示•确认资料</t>
  </si>
  <si>
    <t>款号</t>
  </si>
  <si>
    <t>TAWWCK91927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</si>
  <si>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</si>
  <si>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</si>
  <si>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</si>
  <si>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</si>
  <si>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</si>
  <si>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</si>
  <si>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</si>
  <si>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</si>
  <si>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</si>
  <si>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</si>
  <si>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</si>
  <si>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</si>
  <si>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</si>
  <si>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</si>
  <si>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</si>
  <si>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</si>
  <si>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</si>
  <si>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</si>
  <si>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</si>
  <si>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</si>
  <si>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</si>
  <si>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</si>
  <si>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</si>
  <si>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</si>
  <si>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</si>
  <si>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</si>
  <si>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</si>
  <si>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</si>
  <si>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</si>
  <si>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</si>
  <si>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</si>
  <si>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</si>
  <si>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</si>
  <si>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</si>
  <si>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</si>
  <si>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</si>
  <si>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</si>
  <si>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</si>
  <si>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</si>
  <si>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</si>
  <si>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问题描述：工厂验料无异常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</si>
  <si>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</si>
  <si>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</si>
  <si>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</si>
  <si>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</si>
  <si>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</si>
  <si>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</si>
  <si>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</si>
  <si>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</si>
  <si>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</si>
  <si>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</si>
  <si>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</si>
  <si>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</si>
  <si>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</si>
  <si>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</si>
  <si>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铁蓝灰：L#3件套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</si>
  <si>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</si>
  <si>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</si>
  <si>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</si>
  <si>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</si>
  <si>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</si>
  <si>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1，内件：里子袋布褶皱，请工厂注意改进。</t>
  </si>
  <si>
    <t>2，内件：门襟有左右吃纵不匀现象，请注意改进。</t>
  </si>
  <si>
    <t>3，内件：下摆要直顺，线迹要顺直，请注意改进。</t>
  </si>
  <si>
    <t>4，内件：领子上止口线迹要宽窄均匀，不能反吐。</t>
  </si>
  <si>
    <t>5，外件：袖笼左右压胶平整度不一致，要平服，请及时改进。</t>
  </si>
  <si>
    <t>6，外件：帽子拼缝压胶褶皱，死折，大货不能接受。</t>
  </si>
  <si>
    <t>7，外件：帽后下线迹，领后褶皱，大货不能接受。</t>
  </si>
  <si>
    <t>8，外件：门襟没洗就起泡的，大货不能接受。</t>
  </si>
  <si>
    <t>9，外件：袖口条紧面松，褶皱，请及时改进。</t>
  </si>
  <si>
    <t>10，规格也要保证洗前洗后在误差范围内。</t>
  </si>
  <si>
    <t>以上问题请及时改正。</t>
  </si>
  <si>
    <t>【耐洗水确认】</t>
  </si>
  <si>
    <t>粘衬</t>
  </si>
  <si>
    <t>胶膜</t>
  </si>
  <si>
    <t>扭曲</t>
  </si>
  <si>
    <t>补充事项：门襟压胶洗前洗后有起泡现象，大货不能接受。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</si>
  <si>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</si>
  <si>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</si>
  <si>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</si>
  <si>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</si>
  <si>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</si>
  <si>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</si>
  <si>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</si>
  <si>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于家和</t>
  </si>
  <si>
    <t>【整改结果】</t>
  </si>
  <si>
    <t>复核时间</t>
  </si>
  <si>
    <t>QC规格测量表</t>
  </si>
  <si>
    <t>日升-东港宏旭</t>
  </si>
  <si>
    <t>部位名称</t>
  </si>
  <si>
    <t>指示规格  FINAL SPEC（外件）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</si>
  <si>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</si>
  <si>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</si>
  <si>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</si>
  <si>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</si>
  <si>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</si>
  <si>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</si>
  <si>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</si>
  <si>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</si>
  <si>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</si>
  <si>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</si>
  <si>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</si>
  <si>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</si>
  <si>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</si>
  <si>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</si>
  <si>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</si>
  <si>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</si>
  <si>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</si>
  <si>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袖口围/2平量</t>
  </si>
  <si>
    <t>上领围</t>
  </si>
  <si>
    <t>指示规格  FINAL SPEC（内件）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</si>
  <si>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</si>
  <si>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</si>
  <si>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</si>
  <si>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</si>
  <si>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</si>
  <si>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</si>
  <si>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</si>
  <si>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</si>
  <si>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</si>
  <si>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</si>
  <si>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</si>
  <si>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</si>
  <si>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</si>
  <si>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</si>
  <si>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</si>
  <si>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</si>
  <si>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</si>
  <si>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</si>
  <si>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</si>
  <si>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</si>
  <si>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</si>
  <si>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</si>
  <si>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</si>
  <si>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</si>
  <si>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</si>
  <si>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</si>
  <si>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</si>
  <si>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</si>
  <si>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</si>
  <si>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</si>
  <si>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</si>
  <si>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</si>
  <si>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</si>
  <si>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</si>
  <si>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</si>
  <si>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</si>
  <si>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</si>
  <si>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</si>
  <si>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</si>
  <si>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</si>
  <si>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</si>
  <si>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</si>
  <si>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</si>
  <si>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</si>
  <si>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</si>
  <si>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</si>
  <si>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</si>
  <si>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</si>
  <si>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</si>
  <si>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</si>
  <si>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</si>
  <si>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</si>
  <si>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</si>
  <si>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</si>
  <si>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</si>
  <si>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</si>
  <si>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</si>
  <si>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</si>
  <si>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黑色（洗前）</t>
  </si>
  <si>
    <t>0.5</t>
  </si>
  <si>
    <t>0</t>
  </si>
  <si>
    <t>-1</t>
  </si>
  <si>
    <t>-0.5</t>
  </si>
  <si>
    <t>验货时间：3-16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</si>
  <si>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</si>
  <si>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</si>
  <si>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</si>
  <si>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</si>
  <si>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</si>
  <si>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</si>
  <si>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</si>
  <si>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</si>
  <si>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</si>
  <si>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</si>
  <si>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</si>
  <si>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</si>
  <si>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</si>
  <si>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</si>
  <si>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</si>
  <si>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</si>
  <si>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</si>
  <si>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</si>
  <si>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</si>
  <si>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</si>
  <si>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</si>
  <si>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</si>
  <si>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</si>
  <si>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</si>
  <si>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</si>
  <si>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</si>
  <si>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</si>
  <si>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台华高新染整（嘉兴）有限公司</t>
  </si>
  <si>
    <t>G21FW2850</t>
  </si>
  <si>
    <t>14SS铁蓝灰</t>
  </si>
  <si>
    <t>YES</t>
  </si>
  <si>
    <t>.1/1</t>
  </si>
  <si>
    <t>15FW藏蓝</t>
  </si>
  <si>
    <t>.10/10</t>
  </si>
  <si>
    <t>17FW斯蓝黑</t>
  </si>
  <si>
    <t>都市灰</t>
  </si>
  <si>
    <t xml:space="preserve">制表时间：2.27 </t>
  </si>
  <si>
    <t>测试人签名：鄂小龙   姜秀丽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</si>
  <si>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</si>
  <si>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</si>
  <si>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</si>
  <si>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</si>
  <si>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</si>
  <si>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</si>
  <si>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</si>
  <si>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</si>
  <si>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</si>
  <si>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</si>
  <si>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</si>
  <si>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5-2，3-2,4-1</t>
  </si>
  <si>
    <t>都市灰，14SS铁蓝灰/15FW藏蓝，斯蓝黑</t>
  </si>
  <si>
    <t>G16FWLP001-777</t>
  </si>
  <si>
    <t>大..小号脚丫拉袢</t>
  </si>
  <si>
    <t>常熟倍腾塑料五金有限公司</t>
  </si>
  <si>
    <t>G16FWJM333-075</t>
  </si>
  <si>
    <t>装饰胶膜</t>
  </si>
  <si>
    <t>上海华培胶带有限公司</t>
  </si>
  <si>
    <t>G14FWSM101-XXX</t>
  </si>
  <si>
    <t>双面胶</t>
  </si>
  <si>
    <t xml:space="preserve">江门市蓬江区盈通塑胶制品有限公司 </t>
  </si>
  <si>
    <t>G14FWKK004</t>
  </si>
  <si>
    <t>卡扣+逗号</t>
  </si>
  <si>
    <t>浙江伟星实业发展股份有限公司北京销售分公司</t>
  </si>
  <si>
    <t>G14FWXJ002</t>
  </si>
  <si>
    <t>弹力绳</t>
  </si>
  <si>
    <t xml:space="preserve">无锡百和织造股份有限公司 </t>
  </si>
  <si>
    <t>物料6</t>
  </si>
  <si>
    <t>物料7</t>
  </si>
  <si>
    <t>物料8</t>
  </si>
  <si>
    <t>物料9</t>
  </si>
  <si>
    <t>物料10</t>
  </si>
  <si>
    <t>G14FWBB003</t>
  </si>
  <si>
    <t xml:space="preserve">弹力包边带 </t>
  </si>
  <si>
    <t xml:space="preserve">广州市伟杰织带有限公司 </t>
  </si>
  <si>
    <t>G14FWSJ005-</t>
  </si>
  <si>
    <t>松紧带</t>
  </si>
  <si>
    <t xml:space="preserve">东莞市泰丰服装辅料有限公司 </t>
  </si>
  <si>
    <t>YK0360620760-D3501/D3501/14FW戈尔</t>
  </si>
  <si>
    <t>拉链</t>
  </si>
  <si>
    <t>YK</t>
  </si>
  <si>
    <t>洗测2次</t>
  </si>
  <si>
    <t>同上</t>
  </si>
  <si>
    <t>洗水后</t>
  </si>
  <si>
    <t>洗测3次</t>
  </si>
  <si>
    <t>洗测4次</t>
  </si>
  <si>
    <t>洗测5次</t>
  </si>
  <si>
    <t>制表时间：2.27</t>
  </si>
  <si>
    <t>测试人签名：鄂小龙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</si>
  <si>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</si>
  <si>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</si>
  <si>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</si>
  <si>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</si>
  <si>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</si>
  <si>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</si>
  <si>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</si>
  <si>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斯蓝黑，都市灰、14SS铁蓝灰/15FW藏蓝</t>
  </si>
  <si>
    <t>91270款</t>
  </si>
  <si>
    <t>水压测试 是否漏水</t>
  </si>
  <si>
    <t>批号</t>
  </si>
  <si>
    <t>制表时间：2020.2.27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</si>
  <si>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</si>
  <si>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</si>
  <si>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</si>
  <si>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</si>
  <si>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</si>
  <si>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</si>
  <si>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胸斗</t>
  </si>
  <si>
    <t>SD-506/装饰胶膜</t>
  </si>
  <si>
    <t>门牌，帽檐，侧斗盖</t>
  </si>
  <si>
    <t>测试人签名：张春燕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</si>
  <si>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</si>
  <si>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</si>
  <si>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</si>
  <si>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</si>
  <si>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G14FWXJ002-759弹力绳</t>
  </si>
  <si>
    <t>17FW珍珠灰、16SS明灰、17SS深灰、19SS黑色</t>
  </si>
  <si>
    <t>1.5-2%</t>
  </si>
  <si>
    <t>G14FWSJ005-737松紧带</t>
  </si>
  <si>
    <t>白色</t>
  </si>
  <si>
    <t>2.5-3%</t>
  </si>
  <si>
    <t xml:space="preserve">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</si>
  <si>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</si>
  <si>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铁蓝灰/藏蓝</t>
  </si>
  <si>
    <t>藏蓝</t>
  </si>
  <si>
    <t>斯蓝黑</t>
  </si>
  <si>
    <t>OK</t>
    <phoneticPr fontId="36" type="noConversion"/>
  </si>
  <si>
    <t>探路者</t>
    <phoneticPr fontId="36" type="noConversion"/>
  </si>
  <si>
    <r>
      <t>G</t>
    </r>
    <r>
      <rPr>
        <sz val="12"/>
        <color theme="1"/>
        <rFont val="宋体"/>
        <family val="3"/>
        <charset val="134"/>
        <scheme val="minor"/>
      </rPr>
      <t>21FW2850</t>
    </r>
    <phoneticPr fontId="36" type="noConversion"/>
  </si>
  <si>
    <t>台华高新染整</t>
    <phoneticPr fontId="36" type="noConversion"/>
  </si>
  <si>
    <t>有</t>
    <phoneticPr fontId="36" type="noConversion"/>
  </si>
  <si>
    <t>1</t>
    <phoneticPr fontId="36" type="noConversion"/>
  </si>
  <si>
    <t>铁蓝灰</t>
    <phoneticPr fontId="36" type="noConversion"/>
  </si>
  <si>
    <t>藏蓝色</t>
    <phoneticPr fontId="36" type="noConversion"/>
  </si>
  <si>
    <t>斯蓝黑</t>
    <phoneticPr fontId="36" type="noConversion"/>
  </si>
  <si>
    <t>黑色</t>
    <phoneticPr fontId="36" type="noConversion"/>
  </si>
  <si>
    <t>都市灰</t>
    <phoneticPr fontId="36" type="noConversion"/>
  </si>
  <si>
    <t>测试人签名：潘多晶</t>
    <phoneticPr fontId="36" type="noConversion"/>
  </si>
  <si>
    <t>制表时间：2022/2/18</t>
    <phoneticPr fontId="36" type="noConversion"/>
  </si>
  <si>
    <t>于家和</t>
    <phoneticPr fontId="36" type="noConversion"/>
  </si>
  <si>
    <t>周苑</t>
    <phoneticPr fontId="36" type="noConversion"/>
  </si>
  <si>
    <t>都市灰</t>
    <phoneticPr fontId="36" type="noConversion"/>
  </si>
  <si>
    <t>铁蓝灰/藏蓝</t>
    <phoneticPr fontId="36" type="noConversion"/>
  </si>
  <si>
    <t>藏蓝</t>
    <phoneticPr fontId="36" type="noConversion"/>
  </si>
  <si>
    <t>斯蓝黑</t>
    <phoneticPr fontId="36" type="noConversion"/>
  </si>
  <si>
    <t>0+0.5</t>
    <phoneticPr fontId="36" type="noConversion"/>
  </si>
  <si>
    <t>-1.0</t>
    <phoneticPr fontId="36" type="noConversion"/>
  </si>
  <si>
    <t>-1+1</t>
    <phoneticPr fontId="36" type="noConversion"/>
  </si>
  <si>
    <t>00</t>
    <phoneticPr fontId="36" type="noConversion"/>
  </si>
  <si>
    <t>0-0.3</t>
    <phoneticPr fontId="36" type="noConversion"/>
  </si>
  <si>
    <t>+0.3.0</t>
    <phoneticPr fontId="36" type="noConversion"/>
  </si>
  <si>
    <t>0+0.6</t>
    <phoneticPr fontId="36" type="noConversion"/>
  </si>
  <si>
    <t>+0.2.0</t>
    <phoneticPr fontId="36" type="noConversion"/>
  </si>
  <si>
    <t>-0.2.0</t>
    <phoneticPr fontId="36" type="noConversion"/>
  </si>
  <si>
    <t>+0.5+1</t>
    <phoneticPr fontId="36" type="noConversion"/>
  </si>
  <si>
    <t>0+1</t>
    <phoneticPr fontId="36" type="noConversion"/>
  </si>
  <si>
    <t>0+0.2</t>
    <phoneticPr fontId="36" type="noConversion"/>
  </si>
  <si>
    <t>-0.2-0.3</t>
    <phoneticPr fontId="36" type="noConversion"/>
  </si>
  <si>
    <t>0+0.3</t>
    <phoneticPr fontId="36" type="noConversion"/>
  </si>
  <si>
    <t>0-0.5</t>
    <phoneticPr fontId="36" type="noConversion"/>
  </si>
  <si>
    <t>+0.5.0</t>
    <phoneticPr fontId="36" type="noConversion"/>
  </si>
  <si>
    <t>+1.0</t>
    <phoneticPr fontId="36" type="noConversion"/>
  </si>
  <si>
    <t>0-1</t>
    <phoneticPr fontId="36" type="noConversion"/>
  </si>
  <si>
    <t>-0.2+0.3</t>
    <phoneticPr fontId="36" type="noConversion"/>
  </si>
  <si>
    <t>0-0.2</t>
    <phoneticPr fontId="36" type="noConversion"/>
  </si>
  <si>
    <t>+1+1</t>
    <phoneticPr fontId="36" type="noConversion"/>
  </si>
  <si>
    <t>+0.3+0.4</t>
    <phoneticPr fontId="36" type="noConversion"/>
  </si>
  <si>
    <t>-1-1</t>
    <phoneticPr fontId="36" type="noConversion"/>
  </si>
  <si>
    <t>+0.3+0.3</t>
    <phoneticPr fontId="36" type="noConversion"/>
  </si>
  <si>
    <t>-0.2-0.2</t>
    <phoneticPr fontId="36" type="noConversion"/>
  </si>
  <si>
    <t>黑</t>
    <phoneticPr fontId="36" type="noConversion"/>
  </si>
  <si>
    <t>铁蓝灰</t>
    <phoneticPr fontId="36" type="noConversion"/>
  </si>
  <si>
    <t>+1+0.5</t>
    <phoneticPr fontId="36" type="noConversion"/>
  </si>
  <si>
    <t>+0.2+0.4</t>
    <phoneticPr fontId="36" type="noConversion"/>
  </si>
  <si>
    <t>+0.6.0</t>
    <phoneticPr fontId="36" type="noConversion"/>
  </si>
  <si>
    <t>+0.2+0.2</t>
    <phoneticPr fontId="36" type="noConversion"/>
  </si>
  <si>
    <t>+0.2-0.3</t>
    <phoneticPr fontId="36" type="noConversion"/>
  </si>
  <si>
    <t>+1-1</t>
    <phoneticPr fontId="36" type="noConversion"/>
  </si>
  <si>
    <t>+0.3+0.2</t>
    <phoneticPr fontId="36" type="noConversion"/>
  </si>
  <si>
    <t>+1-0.5</t>
    <phoneticPr fontId="36" type="noConversion"/>
  </si>
  <si>
    <t>跟单QC:周苑</t>
    <phoneticPr fontId="36" type="noConversion"/>
  </si>
  <si>
    <t>验货时间：5月20日</t>
    <phoneticPr fontId="36" type="noConversion"/>
  </si>
  <si>
    <t>探路者</t>
    <phoneticPr fontId="36" type="noConversion"/>
  </si>
  <si>
    <t>洪旭</t>
    <phoneticPr fontId="36" type="noConversion"/>
  </si>
  <si>
    <t>男士套绒冲锋衣</t>
    <phoneticPr fontId="36" type="noConversion"/>
  </si>
  <si>
    <t>②检验明细：斯蓝黑：87#，138#，90#，259#，78#，310#，283#，296#，256#，</t>
    <phoneticPr fontId="36" type="noConversion"/>
  </si>
  <si>
    <t xml:space="preserve">            都市灰：365#，341#，343#，364#，376#，373#，371#，321#，375#，368#，</t>
    <phoneticPr fontId="36" type="noConversion"/>
  </si>
  <si>
    <t xml:space="preserve">            藏蓝：490#，386#，471#，473#,438#,492#,427#,382#,469#,499#</t>
    <phoneticPr fontId="36" type="noConversion"/>
  </si>
  <si>
    <t xml:space="preserve">            铁蓝灰/藏蓝：58#，67#，2#，9#，66#，26#，12#，48#，28#，47#</t>
    <phoneticPr fontId="36" type="noConversion"/>
  </si>
  <si>
    <t>-0.5+0.2</t>
    <phoneticPr fontId="36" type="noConversion"/>
  </si>
  <si>
    <t>+0.5+0.2</t>
    <phoneticPr fontId="36" type="noConversion"/>
  </si>
  <si>
    <t>1/1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</si>
  <si>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/1</t>
    </r>
    <phoneticPr fontId="36" type="noConversion"/>
  </si>
  <si>
    <t>1/2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</si>
  <si>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/3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</si>
  <si>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/4</t>
    </r>
    <phoneticPr fontId="36" type="noConversion"/>
  </si>
  <si>
    <r>
      <t>3</t>
    </r>
    <r>
      <rPr>
        <sz val="12"/>
        <color theme="1"/>
        <rFont val="宋体"/>
        <family val="3"/>
        <charset val="134"/>
        <scheme val="minor"/>
      </rPr>
      <t>/1</t>
    </r>
    <phoneticPr fontId="36" type="noConversion"/>
  </si>
  <si>
    <r>
      <t>2</t>
    </r>
    <r>
      <rPr>
        <sz val="12"/>
        <color theme="1"/>
        <rFont val="宋体"/>
        <family val="3"/>
        <charset val="134"/>
        <scheme val="minor"/>
      </rPr>
      <t>/1</t>
    </r>
    <phoneticPr fontId="36" type="noConversion"/>
  </si>
  <si>
    <r>
      <t>5</t>
    </r>
    <r>
      <rPr>
        <sz val="12"/>
        <color theme="1"/>
        <rFont val="宋体"/>
        <family val="3"/>
        <charset val="134"/>
        <scheme val="minor"/>
      </rPr>
      <t>/1</t>
    </r>
    <phoneticPr fontId="36" type="noConversion"/>
  </si>
  <si>
    <t>1.浮现毛2件</t>
    <phoneticPr fontId="36" type="noConversion"/>
  </si>
  <si>
    <t>2.脏污2件</t>
    <phoneticPr fontId="36" type="noConversion"/>
  </si>
  <si>
    <t>直发美妙</t>
    <phoneticPr fontId="36" type="noConversion"/>
  </si>
</sst>
</file>

<file path=xl/styles.xml><?xml version="1.0" encoding="utf-8"?>
<styleSheet xmlns="http://schemas.openxmlformats.org/spreadsheetml/2006/main">
  <numFmts count="3">
    <numFmt numFmtId="176" formatCode="#\ ?/2"/>
    <numFmt numFmtId="177" formatCode="0.0_ "/>
    <numFmt numFmtId="178" formatCode="_ [$￥-804]* #,##0.00_ ;_ [$￥-804]* \-#,##0.00_ ;_ [$￥-804]* &quot;-&quot;??_ ;_ @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b/>
      <sz val="9"/>
      <name val="仿宋_GB2312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新細明體"/>
      <family val="1"/>
      <charset val="134"/>
    </font>
    <font>
      <sz val="14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0" fontId="33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178" fontId="34" fillId="0" borderId="0" applyProtection="0">
      <alignment vertical="center"/>
    </xf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wrapTex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2" fontId="0" fillId="0" borderId="2" xfId="0" applyNumberFormat="1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13" fillId="4" borderId="0" xfId="4" applyFont="1" applyFill="1"/>
    <xf numFmtId="0" fontId="14" fillId="4" borderId="9" xfId="3" applyFont="1" applyFill="1" applyBorder="1" applyAlignment="1">
      <alignment horizontal="left" vertical="center"/>
    </xf>
    <xf numFmtId="0" fontId="14" fillId="4" borderId="10" xfId="3" applyFont="1" applyFill="1" applyBorder="1" applyAlignment="1">
      <alignment vertical="center"/>
    </xf>
    <xf numFmtId="0" fontId="15" fillId="0" borderId="2" xfId="6" applyFont="1" applyFill="1" applyBorder="1" applyAlignment="1">
      <alignment horizontal="center"/>
    </xf>
    <xf numFmtId="0" fontId="16" fillId="0" borderId="2" xfId="6" applyFont="1" applyFill="1" applyBorder="1" applyAlignment="1">
      <alignment horizontal="center"/>
    </xf>
    <xf numFmtId="0" fontId="17" fillId="0" borderId="2" xfId="6" applyFont="1" applyFill="1" applyBorder="1" applyAlignment="1">
      <alignment horizontal="center"/>
    </xf>
    <xf numFmtId="0" fontId="18" fillId="0" borderId="11" xfId="5" applyFont="1" applyFill="1" applyBorder="1" applyAlignment="1">
      <alignment horizontal="center"/>
    </xf>
    <xf numFmtId="177" fontId="19" fillId="0" borderId="2" xfId="5" applyNumberFormat="1" applyFont="1" applyFill="1" applyBorder="1" applyAlignment="1">
      <alignment horizontal="center"/>
    </xf>
    <xf numFmtId="177" fontId="19" fillId="5" borderId="2" xfId="5" applyNumberFormat="1" applyFont="1" applyFill="1" applyBorder="1" applyAlignment="1">
      <alignment horizontal="center"/>
    </xf>
    <xf numFmtId="0" fontId="20" fillId="0" borderId="11" xfId="5" applyFont="1" applyFill="1" applyBorder="1" applyAlignment="1">
      <alignment horizontal="center"/>
    </xf>
    <xf numFmtId="177" fontId="19" fillId="4" borderId="2" xfId="5" applyNumberFormat="1" applyFont="1" applyFill="1" applyBorder="1" applyAlignment="1">
      <alignment horizontal="center"/>
    </xf>
    <xf numFmtId="177" fontId="18" fillId="0" borderId="2" xfId="5" applyNumberFormat="1" applyFont="1" applyFill="1" applyBorder="1" applyAlignment="1">
      <alignment horizontal="center"/>
    </xf>
    <xf numFmtId="177" fontId="18" fillId="5" borderId="2" xfId="5" applyNumberFormat="1" applyFont="1" applyFill="1" applyBorder="1" applyAlignment="1">
      <alignment horizontal="center"/>
    </xf>
    <xf numFmtId="0" fontId="19" fillId="5" borderId="2" xfId="2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/>
    </xf>
    <xf numFmtId="0" fontId="20" fillId="0" borderId="2" xfId="5" applyFont="1" applyFill="1" applyBorder="1" applyAlignment="1">
      <alignment horizontal="center"/>
    </xf>
    <xf numFmtId="0" fontId="18" fillId="5" borderId="0" xfId="6" applyFont="1" applyFill="1" applyAlignment="1">
      <alignment horizontal="center"/>
    </xf>
    <xf numFmtId="0" fontId="13" fillId="4" borderId="12" xfId="4" applyFont="1" applyFill="1" applyBorder="1" applyAlignment="1"/>
    <xf numFmtId="49" fontId="13" fillId="4" borderId="13" xfId="4" applyNumberFormat="1" applyFont="1" applyFill="1" applyBorder="1" applyAlignment="1">
      <alignment horizontal="center"/>
    </xf>
    <xf numFmtId="49" fontId="13" fillId="4" borderId="13" xfId="4" applyNumberFormat="1" applyFont="1" applyFill="1" applyBorder="1" applyAlignment="1">
      <alignment horizontal="right"/>
    </xf>
    <xf numFmtId="49" fontId="13" fillId="4" borderId="13" xfId="4" applyNumberFormat="1" applyFont="1" applyFill="1" applyBorder="1" applyAlignment="1">
      <alignment horizontal="right" vertical="center"/>
    </xf>
    <xf numFmtId="0" fontId="14" fillId="4" borderId="0" xfId="4" applyFont="1" applyFill="1"/>
    <xf numFmtId="0" fontId="0" fillId="4" borderId="0" xfId="5" applyFont="1" applyFill="1">
      <alignment vertical="center"/>
    </xf>
    <xf numFmtId="0" fontId="13" fillId="4" borderId="10" xfId="4" applyFont="1" applyFill="1" applyBorder="1" applyAlignment="1"/>
    <xf numFmtId="0" fontId="14" fillId="4" borderId="10" xfId="3" applyFont="1" applyFill="1" applyBorder="1" applyAlignment="1">
      <alignment horizontal="left" vertical="center"/>
    </xf>
    <xf numFmtId="0" fontId="13" fillId="4" borderId="2" xfId="4" applyFont="1" applyFill="1" applyBorder="1" applyAlignment="1"/>
    <xf numFmtId="49" fontId="14" fillId="4" borderId="2" xfId="5" applyNumberFormat="1" applyFont="1" applyFill="1" applyBorder="1" applyAlignment="1">
      <alignment horizontal="center" vertical="center"/>
    </xf>
    <xf numFmtId="0" fontId="13" fillId="4" borderId="2" xfId="4" applyFont="1" applyFill="1" applyBorder="1" applyAlignment="1" applyProtection="1">
      <alignment horizontal="center" vertical="center"/>
    </xf>
    <xf numFmtId="0" fontId="13" fillId="4" borderId="15" xfId="4" applyFont="1" applyFill="1" applyBorder="1" applyAlignment="1" applyProtection="1">
      <alignment horizontal="center" vertical="center"/>
    </xf>
    <xf numFmtId="0" fontId="14" fillId="4" borderId="2" xfId="5" applyFont="1" applyFill="1" applyBorder="1" applyAlignment="1">
      <alignment horizontal="center" vertical="center"/>
    </xf>
    <xf numFmtId="0" fontId="14" fillId="4" borderId="15" xfId="5" applyFont="1" applyFill="1" applyBorder="1" applyAlignment="1">
      <alignment horizontal="center" vertical="center"/>
    </xf>
    <xf numFmtId="49" fontId="14" fillId="4" borderId="15" xfId="5" applyNumberFormat="1" applyFont="1" applyFill="1" applyBorder="1" applyAlignment="1">
      <alignment horizontal="center" vertical="center"/>
    </xf>
    <xf numFmtId="49" fontId="13" fillId="4" borderId="2" xfId="5" applyNumberFormat="1" applyFont="1" applyFill="1" applyBorder="1" applyAlignment="1">
      <alignment horizontal="center" vertical="center"/>
    </xf>
    <xf numFmtId="49" fontId="13" fillId="4" borderId="15" xfId="5" applyNumberFormat="1" applyFont="1" applyFill="1" applyBorder="1" applyAlignment="1">
      <alignment horizontal="center" vertical="center"/>
    </xf>
    <xf numFmtId="49" fontId="13" fillId="5" borderId="2" xfId="5" applyNumberFormat="1" applyFont="1" applyFill="1" applyBorder="1" applyAlignment="1">
      <alignment horizontal="center" vertical="center"/>
    </xf>
    <xf numFmtId="49" fontId="13" fillId="5" borderId="15" xfId="5" applyNumberFormat="1" applyFont="1" applyFill="1" applyBorder="1" applyAlignment="1">
      <alignment horizontal="center" vertical="center"/>
    </xf>
    <xf numFmtId="0" fontId="13" fillId="4" borderId="13" xfId="4" applyFont="1" applyFill="1" applyBorder="1" applyAlignment="1"/>
    <xf numFmtId="49" fontId="13" fillId="4" borderId="13" xfId="5" applyNumberFormat="1" applyFont="1" applyFill="1" applyBorder="1" applyAlignment="1">
      <alignment horizontal="center" vertical="center"/>
    </xf>
    <xf numFmtId="49" fontId="13" fillId="4" borderId="16" xfId="4" applyNumberFormat="1" applyFont="1" applyFill="1" applyBorder="1" applyAlignment="1">
      <alignment horizontal="center"/>
    </xf>
    <xf numFmtId="14" fontId="14" fillId="4" borderId="0" xfId="4" applyNumberFormat="1" applyFont="1" applyFill="1"/>
    <xf numFmtId="0" fontId="16" fillId="0" borderId="0" xfId="3" applyFill="1" applyBorder="1" applyAlignment="1">
      <alignment horizontal="left" vertical="center"/>
    </xf>
    <xf numFmtId="0" fontId="16" fillId="0" borderId="0" xfId="3" applyFont="1" applyFill="1" applyAlignment="1">
      <alignment horizontal="left" vertical="center"/>
    </xf>
    <xf numFmtId="0" fontId="16" fillId="0" borderId="0" xfId="3" applyFill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vertical="center"/>
    </xf>
    <xf numFmtId="0" fontId="22" fillId="0" borderId="20" xfId="3" applyFont="1" applyFill="1" applyBorder="1" applyAlignment="1">
      <alignment vertical="center"/>
    </xf>
    <xf numFmtId="0" fontId="22" fillId="0" borderId="21" xfId="3" applyFont="1" applyFill="1" applyBorder="1" applyAlignment="1">
      <alignment vertical="center"/>
    </xf>
    <xf numFmtId="0" fontId="22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right" vertical="center"/>
    </xf>
    <xf numFmtId="0" fontId="22" fillId="0" borderId="21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vertical="center"/>
    </xf>
    <xf numFmtId="0" fontId="22" fillId="0" borderId="23" xfId="3" applyFont="1" applyFill="1" applyBorder="1" applyAlignment="1">
      <alignment vertical="center"/>
    </xf>
    <xf numFmtId="0" fontId="23" fillId="0" borderId="23" xfId="3" applyFont="1" applyFill="1" applyBorder="1" applyAlignment="1">
      <alignment vertical="center"/>
    </xf>
    <xf numFmtId="0" fontId="23" fillId="0" borderId="23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3" fillId="0" borderId="0" xfId="3" applyFont="1" applyFill="1" applyAlignment="1">
      <alignment horizontal="left" vertical="center"/>
    </xf>
    <xf numFmtId="0" fontId="22" fillId="0" borderId="18" xfId="3" applyFont="1" applyFill="1" applyBorder="1" applyAlignment="1">
      <alignment vertical="center"/>
    </xf>
    <xf numFmtId="0" fontId="23" fillId="0" borderId="21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/>
    </xf>
    <xf numFmtId="58" fontId="23" fillId="0" borderId="23" xfId="3" applyNumberFormat="1" applyFont="1" applyFill="1" applyBorder="1" applyAlignment="1">
      <alignment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6" xfId="3" applyFont="1" applyFill="1" applyBorder="1" applyAlignment="1">
      <alignment horizontal="left" vertical="center"/>
    </xf>
    <xf numFmtId="0" fontId="19" fillId="0" borderId="2" xfId="2" applyFont="1" applyFill="1" applyBorder="1" applyAlignment="1">
      <alignment horizontal="center" vertical="center"/>
    </xf>
    <xf numFmtId="0" fontId="18" fillId="0" borderId="0" xfId="6" applyFont="1" applyFill="1" applyAlignment="1">
      <alignment horizontal="center"/>
    </xf>
    <xf numFmtId="0" fontId="16" fillId="0" borderId="0" xfId="3" applyFont="1" applyAlignment="1">
      <alignment horizontal="left" vertical="center"/>
    </xf>
    <xf numFmtId="0" fontId="15" fillId="0" borderId="40" xfId="3" applyFont="1" applyBorder="1" applyAlignment="1">
      <alignment horizontal="left" vertical="center"/>
    </xf>
    <xf numFmtId="0" fontId="17" fillId="0" borderId="41" xfId="3" applyFont="1" applyBorder="1" applyAlignment="1">
      <alignment horizontal="left" vertical="center"/>
    </xf>
    <xf numFmtId="0" fontId="17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9" fillId="0" borderId="21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20" xfId="3" applyFont="1" applyBorder="1" applyAlignment="1">
      <alignment vertical="center"/>
    </xf>
    <xf numFmtId="0" fontId="19" fillId="0" borderId="21" xfId="3" applyFont="1" applyBorder="1" applyAlignment="1">
      <alignment vertical="center"/>
    </xf>
    <xf numFmtId="0" fontId="19" fillId="0" borderId="35" xfId="3" applyFont="1" applyBorder="1" applyAlignment="1">
      <alignment vertical="center"/>
    </xf>
    <xf numFmtId="0" fontId="17" fillId="0" borderId="20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16" fillId="0" borderId="19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6" fillId="0" borderId="19" xfId="3" applyFont="1" applyBorder="1" applyAlignment="1">
      <alignment vertical="center"/>
    </xf>
    <xf numFmtId="0" fontId="17" fillId="0" borderId="19" xfId="3" applyFont="1" applyBorder="1" applyAlignment="1">
      <alignment vertical="center"/>
    </xf>
    <xf numFmtId="0" fontId="16" fillId="0" borderId="21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9" fillId="0" borderId="23" xfId="3" applyFont="1" applyBorder="1" applyAlignment="1">
      <alignment horizontal="left" vertical="center"/>
    </xf>
    <xf numFmtId="0" fontId="17" fillId="0" borderId="21" xfId="3" applyFont="1" applyBorder="1" applyAlignment="1">
      <alignment horizontal="center" vertical="center"/>
    </xf>
    <xf numFmtId="0" fontId="15" fillId="0" borderId="42" xfId="3" applyFont="1" applyBorder="1" applyAlignment="1">
      <alignment vertical="center"/>
    </xf>
    <xf numFmtId="0" fontId="15" fillId="0" borderId="43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58" fontId="16" fillId="0" borderId="43" xfId="3" applyNumberFormat="1" applyFont="1" applyBorder="1" applyAlignment="1">
      <alignment vertical="center"/>
    </xf>
    <xf numFmtId="0" fontId="19" fillId="0" borderId="35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0" fontId="17" fillId="0" borderId="22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6" fillId="0" borderId="46" xfId="3" applyFont="1" applyBorder="1" applyAlignment="1">
      <alignment vertical="center"/>
    </xf>
    <xf numFmtId="0" fontId="17" fillId="0" borderId="46" xfId="3" applyFont="1" applyBorder="1" applyAlignment="1">
      <alignment vertical="center"/>
    </xf>
    <xf numFmtId="0" fontId="17" fillId="0" borderId="45" xfId="3" applyFont="1" applyBorder="1" applyAlignment="1">
      <alignment horizontal="center" vertical="center"/>
    </xf>
    <xf numFmtId="0" fontId="19" fillId="0" borderId="46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9" fontId="19" fillId="0" borderId="21" xfId="3" applyNumberFormat="1" applyFont="1" applyBorder="1" applyAlignment="1">
      <alignment horizontal="center" vertical="center"/>
    </xf>
    <xf numFmtId="0" fontId="15" fillId="0" borderId="40" xfId="3" applyFont="1" applyBorder="1" applyAlignment="1">
      <alignment vertical="center"/>
    </xf>
    <xf numFmtId="0" fontId="15" fillId="0" borderId="41" xfId="3" applyFont="1" applyBorder="1" applyAlignment="1">
      <alignment vertical="center"/>
    </xf>
    <xf numFmtId="0" fontId="19" fillId="0" borderId="55" xfId="3" applyFont="1" applyBorder="1" applyAlignment="1">
      <alignment vertical="center"/>
    </xf>
    <xf numFmtId="0" fontId="15" fillId="0" borderId="55" xfId="3" applyFont="1" applyBorder="1" applyAlignment="1">
      <alignment vertical="center"/>
    </xf>
    <xf numFmtId="58" fontId="16" fillId="0" borderId="41" xfId="3" applyNumberFormat="1" applyFont="1" applyBorder="1" applyAlignment="1">
      <alignment vertical="center"/>
    </xf>
    <xf numFmtId="0" fontId="16" fillId="0" borderId="55" xfId="3" applyFont="1" applyBorder="1" applyAlignment="1">
      <alignment vertical="center"/>
    </xf>
    <xf numFmtId="0" fontId="19" fillId="0" borderId="50" xfId="3" applyFont="1" applyBorder="1" applyAlignment="1">
      <alignment horizontal="left" vertical="center"/>
    </xf>
    <xf numFmtId="0" fontId="17" fillId="0" borderId="0" xfId="3" applyFont="1" applyBorder="1" applyAlignment="1">
      <alignment vertical="center"/>
    </xf>
    <xf numFmtId="0" fontId="23" fillId="0" borderId="35" xfId="3" applyFont="1" applyBorder="1" applyAlignment="1">
      <alignment horizontal="left" vertical="center"/>
    </xf>
    <xf numFmtId="0" fontId="30" fillId="0" borderId="11" xfId="0" applyFont="1" applyBorder="1"/>
    <xf numFmtId="0" fontId="30" fillId="0" borderId="2" xfId="0" applyFont="1" applyBorder="1"/>
    <xf numFmtId="0" fontId="3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2" xfId="0" applyBorder="1"/>
    <xf numFmtId="0" fontId="0" fillId="0" borderId="13" xfId="0" applyBorder="1"/>
    <xf numFmtId="0" fontId="0" fillId="6" borderId="13" xfId="0" applyFill="1" applyBorder="1"/>
    <xf numFmtId="0" fontId="0" fillId="7" borderId="0" xfId="0" applyFill="1"/>
    <xf numFmtId="0" fontId="30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9" fillId="0" borderId="45" xfId="3" applyFont="1" applyBorder="1" applyAlignment="1">
      <alignment horizontal="left" vertical="center"/>
    </xf>
    <xf numFmtId="9" fontId="19" fillId="0" borderId="46" xfId="3" applyNumberFormat="1" applyFont="1" applyBorder="1" applyAlignment="1">
      <alignment horizontal="center" vertical="center"/>
    </xf>
    <xf numFmtId="9" fontId="19" fillId="0" borderId="2" xfId="3" applyNumberFormat="1" applyFont="1" applyBorder="1" applyAlignment="1">
      <alignment horizontal="center" vertical="center"/>
    </xf>
    <xf numFmtId="0" fontId="26" fillId="0" borderId="61" xfId="3" applyFont="1" applyBorder="1" applyAlignment="1">
      <alignment horizontal="left" vertical="center" wrapText="1"/>
    </xf>
    <xf numFmtId="0" fontId="17" fillId="0" borderId="60" xfId="3" applyFont="1" applyBorder="1" applyAlignment="1">
      <alignment horizontal="center" vertical="center"/>
    </xf>
    <xf numFmtId="0" fontId="22" fillId="0" borderId="62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35" fillId="0" borderId="2" xfId="7" applyNumberFormat="1" applyFont="1" applyFill="1" applyBorder="1" applyAlignment="1">
      <alignment horizontal="center"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/>
    </xf>
    <xf numFmtId="0" fontId="23" fillId="0" borderId="2" xfId="3" applyFont="1" applyBorder="1" applyAlignment="1">
      <alignment horizontal="left" vertical="center"/>
    </xf>
    <xf numFmtId="0" fontId="19" fillId="0" borderId="2" xfId="3" applyFont="1" applyBorder="1" applyAlignment="1">
      <alignment horizontal="left" vertical="center"/>
    </xf>
    <xf numFmtId="0" fontId="37" fillId="0" borderId="2" xfId="0" applyFont="1" applyBorder="1" applyAlignment="1">
      <alignment horizontal="center"/>
    </xf>
    <xf numFmtId="0" fontId="37" fillId="0" borderId="2" xfId="0" applyFont="1" applyBorder="1" applyAlignment="1">
      <alignment wrapText="1"/>
    </xf>
    <xf numFmtId="49" fontId="0" fillId="0" borderId="2" xfId="0" applyNumberFormat="1" applyBorder="1"/>
    <xf numFmtId="49" fontId="38" fillId="0" borderId="2" xfId="7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0" fontId="17" fillId="0" borderId="20" xfId="3" applyFont="1" applyBorder="1" applyAlignment="1">
      <alignment horizontal="left" vertical="center"/>
    </xf>
    <xf numFmtId="0" fontId="14" fillId="4" borderId="2" xfId="3" applyFont="1" applyFill="1" applyBorder="1" applyAlignment="1">
      <alignment horizontal="left" vertical="center"/>
    </xf>
    <xf numFmtId="0" fontId="13" fillId="4" borderId="2" xfId="4" applyFont="1" applyFill="1" applyBorder="1"/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9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47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34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9" fillId="0" borderId="21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7" fillId="0" borderId="2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14" fontId="19" fillId="0" borderId="21" xfId="3" applyNumberFormat="1" applyFont="1" applyBorder="1" applyAlignment="1">
      <alignment horizontal="center" vertical="center"/>
    </xf>
    <xf numFmtId="14" fontId="19" fillId="0" borderId="35" xfId="3" applyNumberFormat="1" applyFont="1" applyBorder="1" applyAlignment="1">
      <alignment horizontal="center" vertical="center"/>
    </xf>
    <xf numFmtId="0" fontId="19" fillId="0" borderId="26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9" fillId="0" borderId="23" xfId="3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0" fontId="17" fillId="0" borderId="22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14" fontId="19" fillId="0" borderId="23" xfId="3" applyNumberFormat="1" applyFont="1" applyBorder="1" applyAlignment="1">
      <alignment horizontal="center" vertical="center"/>
    </xf>
    <xf numFmtId="14" fontId="19" fillId="0" borderId="36" xfId="3" applyNumberFormat="1" applyFont="1" applyBorder="1" applyAlignment="1">
      <alignment horizontal="center" vertical="center"/>
    </xf>
    <xf numFmtId="0" fontId="17" fillId="0" borderId="51" xfId="3" applyFont="1" applyBorder="1" applyAlignment="1">
      <alignment horizontal="left" vertical="center"/>
    </xf>
    <xf numFmtId="0" fontId="17" fillId="0" borderId="29" xfId="3" applyFont="1" applyBorder="1" applyAlignment="1">
      <alignment horizontal="left" vertical="center"/>
    </xf>
    <xf numFmtId="0" fontId="17" fillId="0" borderId="56" xfId="3" applyFont="1" applyBorder="1" applyAlignment="1">
      <alignment horizontal="left" vertical="center"/>
    </xf>
    <xf numFmtId="0" fontId="15" fillId="0" borderId="44" xfId="3" applyFont="1" applyBorder="1" applyAlignment="1">
      <alignment horizontal="left" vertical="center"/>
    </xf>
    <xf numFmtId="0" fontId="15" fillId="0" borderId="43" xfId="3" applyFont="1" applyBorder="1" applyAlignment="1">
      <alignment horizontal="left" vertical="center"/>
    </xf>
    <xf numFmtId="0" fontId="15" fillId="0" borderId="49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7" fillId="0" borderId="31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 wrapText="1"/>
    </xf>
    <xf numFmtId="0" fontId="17" fillId="0" borderId="39" xfId="3" applyFont="1" applyBorder="1" applyAlignment="1">
      <alignment horizontal="left" vertical="center" wrapText="1"/>
    </xf>
    <xf numFmtId="0" fontId="17" fillId="0" borderId="45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9" fontId="19" fillId="0" borderId="30" xfId="3" applyNumberFormat="1" applyFont="1" applyBorder="1" applyAlignment="1">
      <alignment horizontal="left" vertical="center"/>
    </xf>
    <xf numFmtId="9" fontId="19" fillId="0" borderId="25" xfId="3" applyNumberFormat="1" applyFont="1" applyBorder="1" applyAlignment="1">
      <alignment horizontal="left" vertical="center"/>
    </xf>
    <xf numFmtId="9" fontId="19" fillId="0" borderId="37" xfId="3" applyNumberFormat="1" applyFont="1" applyBorder="1" applyAlignment="1">
      <alignment horizontal="left" vertical="center"/>
    </xf>
    <xf numFmtId="9" fontId="19" fillId="0" borderId="31" xfId="3" applyNumberFormat="1" applyFont="1" applyBorder="1" applyAlignment="1">
      <alignment horizontal="left" vertical="center"/>
    </xf>
    <xf numFmtId="9" fontId="19" fillId="0" borderId="32" xfId="3" applyNumberFormat="1" applyFont="1" applyBorder="1" applyAlignment="1">
      <alignment horizontal="left" vertical="center"/>
    </xf>
    <xf numFmtId="9" fontId="19" fillId="0" borderId="39" xfId="3" applyNumberFormat="1" applyFont="1" applyBorder="1" applyAlignment="1">
      <alignment horizontal="left" vertical="center"/>
    </xf>
    <xf numFmtId="0" fontId="22" fillId="0" borderId="45" xfId="3" applyFont="1" applyFill="1" applyBorder="1" applyAlignment="1">
      <alignment horizontal="left" vertical="center"/>
    </xf>
    <xf numFmtId="0" fontId="22" fillId="0" borderId="46" xfId="3" applyFont="1" applyFill="1" applyBorder="1" applyAlignment="1">
      <alignment horizontal="left" vertical="center"/>
    </xf>
    <xf numFmtId="0" fontId="22" fillId="0" borderId="50" xfId="3" applyFont="1" applyFill="1" applyBorder="1" applyAlignment="1">
      <alignment horizontal="left" vertical="center"/>
    </xf>
    <xf numFmtId="0" fontId="22" fillId="0" borderId="20" xfId="3" applyFont="1" applyFill="1" applyBorder="1" applyAlignment="1">
      <alignment horizontal="left" vertical="center"/>
    </xf>
    <xf numFmtId="0" fontId="22" fillId="0" borderId="21" xfId="3" applyFont="1" applyFill="1" applyBorder="1" applyAlignment="1">
      <alignment horizontal="left" vertical="center"/>
    </xf>
    <xf numFmtId="0" fontId="22" fillId="0" borderId="52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9" xfId="3" applyFont="1" applyFill="1" applyBorder="1" applyAlignment="1">
      <alignment horizontal="left" vertical="center"/>
    </xf>
    <xf numFmtId="0" fontId="15" fillId="0" borderId="29" xfId="3" applyFont="1" applyFill="1" applyBorder="1" applyAlignment="1">
      <alignment horizontal="left" vertical="center"/>
    </xf>
    <xf numFmtId="0" fontId="19" fillId="0" borderId="53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57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58" xfId="3" applyFont="1" applyBorder="1" applyAlignment="1">
      <alignment horizontal="center" vertical="center"/>
    </xf>
    <xf numFmtId="0" fontId="19" fillId="0" borderId="55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9" xfId="3" applyFont="1" applyFill="1" applyBorder="1" applyAlignment="1">
      <alignment horizontal="left" vertical="center"/>
    </xf>
    <xf numFmtId="0" fontId="19" fillId="0" borderId="56" xfId="3" applyFont="1" applyFill="1" applyBorder="1" applyAlignment="1">
      <alignment horizontal="left" vertical="center"/>
    </xf>
    <xf numFmtId="0" fontId="14" fillId="4" borderId="2" xfId="4" applyFont="1" applyFill="1" applyBorder="1" applyAlignment="1">
      <alignment horizontal="center" vertical="center"/>
    </xf>
    <xf numFmtId="0" fontId="14" fillId="4" borderId="11" xfId="4" applyFont="1" applyFill="1" applyBorder="1" applyAlignment="1" applyProtection="1">
      <alignment horizontal="center" vertical="center"/>
    </xf>
    <xf numFmtId="0" fontId="14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center"/>
    </xf>
    <xf numFmtId="0" fontId="13" fillId="4" borderId="10" xfId="3" applyFont="1" applyFill="1" applyBorder="1" applyAlignment="1">
      <alignment horizontal="center" vertical="center"/>
    </xf>
    <xf numFmtId="0" fontId="13" fillId="4" borderId="14" xfId="3" applyFont="1" applyFill="1" applyBorder="1" applyAlignment="1">
      <alignment horizontal="center" vertical="center"/>
    </xf>
    <xf numFmtId="0" fontId="14" fillId="4" borderId="2" xfId="4" applyFont="1" applyFill="1" applyBorder="1" applyAlignment="1" applyProtection="1">
      <alignment horizontal="center" vertical="center"/>
    </xf>
    <xf numFmtId="0" fontId="14" fillId="4" borderId="15" xfId="4" applyFont="1" applyFill="1" applyBorder="1" applyAlignment="1" applyProtection="1">
      <alignment horizontal="center" vertical="center"/>
    </xf>
    <xf numFmtId="0" fontId="24" fillId="0" borderId="17" xfId="3" applyFont="1" applyBorder="1" applyAlignment="1">
      <alignment horizontal="center" vertical="top"/>
    </xf>
    <xf numFmtId="0" fontId="19" fillId="0" borderId="21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35" xfId="3" applyFont="1" applyBorder="1" applyAlignment="1">
      <alignment horizontal="center" vertical="center"/>
    </xf>
    <xf numFmtId="0" fontId="19" fillId="0" borderId="20" xfId="3" applyFont="1" applyBorder="1" applyAlignment="1">
      <alignment horizontal="left" vertical="center"/>
    </xf>
    <xf numFmtId="0" fontId="19" fillId="0" borderId="22" xfId="3" applyFont="1" applyBorder="1" applyAlignment="1">
      <alignment horizontal="left" vertical="center"/>
    </xf>
    <xf numFmtId="0" fontId="19" fillId="0" borderId="23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3" fillId="0" borderId="18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34" xfId="3" applyFont="1" applyBorder="1" applyAlignment="1">
      <alignment horizontal="left" vertical="center"/>
    </xf>
    <xf numFmtId="0" fontId="23" fillId="0" borderId="28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0" fontId="22" fillId="0" borderId="26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8" xfId="3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19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22" fillId="0" borderId="21" xfId="3" applyFont="1" applyFill="1" applyBorder="1" applyAlignment="1">
      <alignment horizontal="center" vertical="center"/>
    </xf>
    <xf numFmtId="0" fontId="22" fillId="0" borderId="35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7" fillId="0" borderId="22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15" fillId="0" borderId="0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0" fontId="15" fillId="0" borderId="44" xfId="3" applyFont="1" applyFill="1" applyBorder="1" applyAlignment="1">
      <alignment horizontal="left" vertical="center"/>
    </xf>
    <xf numFmtId="0" fontId="15" fillId="0" borderId="43" xfId="3" applyFont="1" applyFill="1" applyBorder="1" applyAlignment="1">
      <alignment horizontal="left" vertical="center"/>
    </xf>
    <xf numFmtId="0" fontId="15" fillId="0" borderId="49" xfId="3" applyFont="1" applyFill="1" applyBorder="1" applyAlignment="1">
      <alignment horizontal="left" vertical="center"/>
    </xf>
    <xf numFmtId="0" fontId="15" fillId="0" borderId="45" xfId="3" applyFont="1" applyFill="1" applyBorder="1" applyAlignment="1">
      <alignment horizontal="center" vertical="center"/>
    </xf>
    <xf numFmtId="0" fontId="15" fillId="0" borderId="46" xfId="3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6" fillId="0" borderId="48" xfId="3" applyFont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21" fillId="0" borderId="17" xfId="3" applyFont="1" applyFill="1" applyBorder="1" applyAlignment="1">
      <alignment horizontal="center" vertical="top"/>
    </xf>
    <xf numFmtId="0" fontId="19" fillId="0" borderId="19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58" fontId="23" fillId="0" borderId="21" xfId="3" applyNumberFormat="1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right" vertical="center"/>
    </xf>
    <xf numFmtId="0" fontId="22" fillId="0" borderId="23" xfId="3" applyFont="1" applyFill="1" applyBorder="1" applyAlignment="1">
      <alignment horizontal="left" vertical="center"/>
    </xf>
    <xf numFmtId="0" fontId="23" fillId="0" borderId="24" xfId="3" applyFont="1" applyFill="1" applyBorder="1" applyAlignment="1">
      <alignment horizontal="center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3" fillId="0" borderId="27" xfId="3" applyFont="1" applyFill="1" applyBorder="1" applyAlignment="1">
      <alignment horizontal="center" vertical="center"/>
    </xf>
    <xf numFmtId="0" fontId="23" fillId="0" borderId="38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left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28" xfId="3" applyFont="1" applyFill="1" applyBorder="1" applyAlignment="1">
      <alignment horizontal="left" vertical="center"/>
    </xf>
    <xf numFmtId="0" fontId="23" fillId="0" borderId="27" xfId="3" applyFont="1" applyFill="1" applyBorder="1" applyAlignment="1">
      <alignment horizontal="left" vertical="center"/>
    </xf>
    <xf numFmtId="0" fontId="23" fillId="0" borderId="38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 wrapText="1"/>
    </xf>
    <xf numFmtId="0" fontId="23" fillId="0" borderId="21" xfId="3" applyFont="1" applyFill="1" applyBorder="1" applyAlignment="1">
      <alignment horizontal="left" vertical="center" wrapText="1"/>
    </xf>
    <xf numFmtId="0" fontId="23" fillId="0" borderId="35" xfId="3" applyFont="1" applyFill="1" applyBorder="1" applyAlignment="1">
      <alignment horizontal="left" vertical="center" wrapText="1"/>
    </xf>
    <xf numFmtId="0" fontId="16" fillId="0" borderId="23" xfId="3" applyFill="1" applyBorder="1" applyAlignment="1">
      <alignment horizontal="center" vertical="center"/>
    </xf>
    <xf numFmtId="0" fontId="16" fillId="0" borderId="36" xfId="3" applyFill="1" applyBorder="1" applyAlignment="1">
      <alignment horizontal="center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left" vertical="center"/>
    </xf>
    <xf numFmtId="0" fontId="22" fillId="0" borderId="25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7" xfId="3" applyFont="1" applyFill="1" applyBorder="1" applyAlignment="1">
      <alignment horizontal="left" vertical="center"/>
    </xf>
    <xf numFmtId="0" fontId="16" fillId="0" borderId="38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23" fillId="0" borderId="31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39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22" fillId="0" borderId="26" xfId="3" applyFont="1" applyFill="1" applyBorder="1" applyAlignment="1">
      <alignment horizontal="left" vertical="center"/>
    </xf>
    <xf numFmtId="0" fontId="22" fillId="0" borderId="33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8" fontId="15" fillId="0" borderId="43" xfId="3" applyNumberFormat="1" applyFont="1" applyBorder="1" applyAlignment="1">
      <alignment vertical="center"/>
    </xf>
    <xf numFmtId="49" fontId="37" fillId="0" borderId="2" xfId="0" applyNumberFormat="1" applyFont="1" applyBorder="1" applyAlignment="1">
      <alignment horizontal="center"/>
    </xf>
    <xf numFmtId="49" fontId="37" fillId="0" borderId="2" xfId="0" applyNumberFormat="1" applyFont="1" applyBorder="1"/>
  </cellXfs>
  <cellStyles count="8">
    <cellStyle name="常规" xfId="0" builtinId="0"/>
    <cellStyle name="常规 2" xfId="3"/>
    <cellStyle name="常规 23" xfId="6"/>
    <cellStyle name="常规 3" xfId="4"/>
    <cellStyle name="常规 4" xfId="5"/>
    <cellStyle name="常规 40" xfId="1"/>
    <cellStyle name="常规 69 2" xfId="2"/>
    <cellStyle name="常规_10AW核价-润懋(35款已核，单耗未减)" xfId="7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607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607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006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006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20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281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607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607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883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2616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1803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1803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00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2616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5664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5664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41" Type="http://schemas.openxmlformats.org/officeDocument/2006/relationships/ctrlProp" Target="../ctrlProps/ctrlProp140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D32" sqref="D32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 ht="18.95" customHeight="1">
      <c r="A9" s="170"/>
      <c r="B9" s="175" t="s">
        <v>8</v>
      </c>
    </row>
    <row r="10" spans="1:2" ht="15.95" customHeight="1">
      <c r="A10" s="5">
        <v>1</v>
      </c>
      <c r="B10" s="176" t="s">
        <v>9</v>
      </c>
    </row>
    <row r="11" spans="1:2">
      <c r="A11" s="5">
        <v>2</v>
      </c>
      <c r="B11" s="172" t="s">
        <v>10</v>
      </c>
    </row>
    <row r="12" spans="1:2">
      <c r="A12" s="5">
        <v>3</v>
      </c>
      <c r="B12" s="174" t="s">
        <v>11</v>
      </c>
    </row>
    <row r="13" spans="1:2">
      <c r="A13" s="5">
        <v>4</v>
      </c>
      <c r="B13" s="172" t="s">
        <v>12</v>
      </c>
    </row>
    <row r="14" spans="1:2">
      <c r="A14" s="5">
        <v>5</v>
      </c>
      <c r="B14" s="172" t="s">
        <v>13</v>
      </c>
    </row>
    <row r="15" spans="1:2">
      <c r="A15" s="5">
        <v>6</v>
      </c>
      <c r="B15" s="172" t="s">
        <v>14</v>
      </c>
    </row>
    <row r="16" spans="1:2">
      <c r="A16" s="5">
        <v>7</v>
      </c>
      <c r="B16" s="172" t="s">
        <v>15</v>
      </c>
    </row>
    <row r="17" spans="1:2">
      <c r="A17" s="5">
        <v>8</v>
      </c>
      <c r="B17" s="172" t="s">
        <v>16</v>
      </c>
    </row>
    <row r="18" spans="1:2">
      <c r="A18" s="5">
        <v>9</v>
      </c>
      <c r="B18" s="172" t="s">
        <v>17</v>
      </c>
    </row>
    <row r="19" spans="1:2">
      <c r="A19" s="5"/>
      <c r="B19" s="172"/>
    </row>
    <row r="20" spans="1:2" ht="20.25">
      <c r="A20" s="170"/>
      <c r="B20" s="171" t="s">
        <v>18</v>
      </c>
    </row>
    <row r="21" spans="1:2">
      <c r="A21" s="5">
        <v>1</v>
      </c>
      <c r="B21" s="177" t="s">
        <v>19</v>
      </c>
    </row>
    <row r="22" spans="1:2">
      <c r="A22" s="5">
        <v>2</v>
      </c>
      <c r="B22" s="172" t="s">
        <v>20</v>
      </c>
    </row>
    <row r="23" spans="1:2">
      <c r="A23" s="5">
        <v>3</v>
      </c>
      <c r="B23" s="172" t="s">
        <v>21</v>
      </c>
    </row>
    <row r="24" spans="1:2">
      <c r="A24" s="5">
        <v>4</v>
      </c>
      <c r="B24" s="172" t="s">
        <v>22</v>
      </c>
    </row>
    <row r="25" spans="1:2">
      <c r="A25" s="5">
        <v>5</v>
      </c>
      <c r="B25" s="172" t="s">
        <v>23</v>
      </c>
    </row>
    <row r="26" spans="1:2">
      <c r="A26" s="5">
        <v>6</v>
      </c>
      <c r="B26" s="172" t="s">
        <v>24</v>
      </c>
    </row>
    <row r="27" spans="1:2">
      <c r="A27" s="5">
        <v>7</v>
      </c>
      <c r="B27" s="172" t="s">
        <v>25</v>
      </c>
    </row>
    <row r="28" spans="1:2">
      <c r="A28" s="5">
        <v>8</v>
      </c>
      <c r="B28" s="172" t="s">
        <v>26</v>
      </c>
    </row>
    <row r="29" spans="1:2">
      <c r="A29" s="5"/>
      <c r="B29" s="172"/>
    </row>
    <row r="30" spans="1:2" ht="20.25">
      <c r="A30" s="170"/>
      <c r="B30" s="171" t="s">
        <v>27</v>
      </c>
    </row>
    <row r="31" spans="1:2">
      <c r="A31" s="5">
        <v>1</v>
      </c>
      <c r="B31" s="177" t="s">
        <v>28</v>
      </c>
    </row>
    <row r="32" spans="1:2">
      <c r="A32" s="5">
        <v>2</v>
      </c>
      <c r="B32" s="172" t="s">
        <v>29</v>
      </c>
    </row>
    <row r="33" spans="1:2">
      <c r="A33" s="5">
        <v>3</v>
      </c>
      <c r="B33" s="172" t="s">
        <v>30</v>
      </c>
    </row>
    <row r="34" spans="1:2">
      <c r="A34" s="5">
        <v>4</v>
      </c>
      <c r="B34" s="172" t="s">
        <v>31</v>
      </c>
    </row>
    <row r="35" spans="1:2">
      <c r="A35" s="5">
        <v>5</v>
      </c>
      <c r="B35" s="172" t="s">
        <v>32</v>
      </c>
    </row>
    <row r="36" spans="1:2">
      <c r="A36" s="5">
        <v>6</v>
      </c>
      <c r="B36" s="172" t="s">
        <v>33</v>
      </c>
    </row>
    <row r="37" spans="1:2">
      <c r="A37" s="5">
        <v>7</v>
      </c>
      <c r="B37" s="172" t="s">
        <v>34</v>
      </c>
    </row>
    <row r="38" spans="1:2">
      <c r="A38" s="5"/>
      <c r="B38" s="172"/>
    </row>
    <row r="40" spans="1:2">
      <c r="A40" s="178" t="s">
        <v>35</v>
      </c>
      <c r="B40" s="179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"/>
  <sheetViews>
    <sheetView zoomScale="125" zoomScaleNormal="125" workbookViewId="0">
      <selection activeCell="B4" sqref="B4"/>
    </sheetView>
  </sheetViews>
  <sheetFormatPr defaultColWidth="9" defaultRowHeight="14.25"/>
  <cols>
    <col min="1" max="2" width="7" style="27" customWidth="1"/>
    <col min="3" max="3" width="12.125" style="27" customWidth="1"/>
    <col min="4" max="4" width="12.875" style="27" customWidth="1"/>
    <col min="5" max="5" width="12.125" style="27" customWidth="1"/>
    <col min="6" max="6" width="14.375" style="27" customWidth="1"/>
    <col min="7" max="10" width="10" style="27" customWidth="1"/>
    <col min="11" max="11" width="9.125" style="27" customWidth="1"/>
    <col min="12" max="13" width="10.625" style="27" customWidth="1"/>
    <col min="14" max="16384" width="9" style="27"/>
  </cols>
  <sheetData>
    <row r="1" spans="1:13" ht="29.25">
      <c r="A1" s="410" t="s">
        <v>258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</row>
    <row r="2" spans="1:13" s="25" customFormat="1" ht="16.5">
      <c r="A2" s="411" t="s">
        <v>241</v>
      </c>
      <c r="B2" s="420" t="s">
        <v>246</v>
      </c>
      <c r="C2" s="420" t="s">
        <v>242</v>
      </c>
      <c r="D2" s="420" t="s">
        <v>243</v>
      </c>
      <c r="E2" s="420" t="s">
        <v>244</v>
      </c>
      <c r="F2" s="420" t="s">
        <v>245</v>
      </c>
      <c r="G2" s="411" t="s">
        <v>259</v>
      </c>
      <c r="H2" s="411"/>
      <c r="I2" s="411" t="s">
        <v>260</v>
      </c>
      <c r="J2" s="411"/>
      <c r="K2" s="422" t="s">
        <v>261</v>
      </c>
      <c r="L2" s="424" t="s">
        <v>262</v>
      </c>
      <c r="M2" s="420" t="s">
        <v>263</v>
      </c>
    </row>
    <row r="3" spans="1:13" s="25" customFormat="1" ht="16.5">
      <c r="A3" s="411"/>
      <c r="B3" s="421"/>
      <c r="C3" s="421"/>
      <c r="D3" s="421"/>
      <c r="E3" s="421"/>
      <c r="F3" s="421"/>
      <c r="G3" s="28" t="s">
        <v>264</v>
      </c>
      <c r="H3" s="28" t="s">
        <v>265</v>
      </c>
      <c r="I3" s="28" t="s">
        <v>264</v>
      </c>
      <c r="J3" s="28" t="s">
        <v>265</v>
      </c>
      <c r="K3" s="423"/>
      <c r="L3" s="425"/>
      <c r="M3" s="421"/>
    </row>
    <row r="4" spans="1:13" ht="21" customHeight="1">
      <c r="A4" s="29"/>
      <c r="B4" s="29" t="s">
        <v>266</v>
      </c>
      <c r="C4" s="30">
        <v>0.33333333333333298</v>
      </c>
      <c r="D4" s="7" t="s">
        <v>267</v>
      </c>
      <c r="E4" s="7" t="s">
        <v>268</v>
      </c>
      <c r="F4" s="7" t="s">
        <v>63</v>
      </c>
      <c r="G4" s="10">
        <v>-0.01</v>
      </c>
      <c r="H4" s="31">
        <v>-5.0000000000000001E-3</v>
      </c>
      <c r="I4" s="7"/>
      <c r="J4" s="7"/>
      <c r="K4" s="7"/>
      <c r="L4" s="9" t="s">
        <v>67</v>
      </c>
      <c r="M4" s="9" t="s">
        <v>269</v>
      </c>
    </row>
    <row r="5" spans="1:13" ht="21" customHeight="1">
      <c r="A5" s="29"/>
      <c r="B5" s="29" t="s">
        <v>266</v>
      </c>
      <c r="C5" s="30">
        <v>0.33333333333333298</v>
      </c>
      <c r="D5" s="7" t="s">
        <v>267</v>
      </c>
      <c r="E5" s="7" t="s">
        <v>268</v>
      </c>
      <c r="F5" s="7" t="s">
        <v>63</v>
      </c>
      <c r="G5" s="31">
        <v>-5.0000000000000001E-3</v>
      </c>
      <c r="H5" s="31">
        <v>-5.0000000000000001E-3</v>
      </c>
      <c r="I5" s="7"/>
      <c r="J5" s="7"/>
      <c r="K5" s="7"/>
      <c r="L5" s="9" t="s">
        <v>67</v>
      </c>
      <c r="M5" s="9" t="s">
        <v>269</v>
      </c>
    </row>
    <row r="6" spans="1:13" ht="21" customHeight="1">
      <c r="A6" s="29"/>
      <c r="B6" s="29" t="s">
        <v>266</v>
      </c>
      <c r="C6" s="32" t="s">
        <v>270</v>
      </c>
      <c r="D6" s="7" t="s">
        <v>267</v>
      </c>
      <c r="E6" s="7" t="s">
        <v>271</v>
      </c>
      <c r="F6" s="7" t="s">
        <v>63</v>
      </c>
      <c r="G6" s="31">
        <v>-5.0000000000000001E-3</v>
      </c>
      <c r="H6" s="10">
        <v>0</v>
      </c>
      <c r="I6" s="7"/>
      <c r="J6" s="7"/>
      <c r="K6" s="7"/>
      <c r="L6" s="9" t="s">
        <v>67</v>
      </c>
      <c r="M6" s="9" t="s">
        <v>269</v>
      </c>
    </row>
    <row r="7" spans="1:13" ht="21" customHeight="1">
      <c r="A7" s="29"/>
      <c r="B7" s="29" t="s">
        <v>266</v>
      </c>
      <c r="C7" s="32" t="s">
        <v>270</v>
      </c>
      <c r="D7" s="7" t="s">
        <v>267</v>
      </c>
      <c r="E7" s="7" t="s">
        <v>271</v>
      </c>
      <c r="F7" s="7" t="s">
        <v>63</v>
      </c>
      <c r="G7" s="31">
        <v>-5.0000000000000001E-3</v>
      </c>
      <c r="H7" s="10">
        <v>0</v>
      </c>
      <c r="I7" s="7"/>
      <c r="J7" s="7"/>
      <c r="K7" s="7"/>
      <c r="L7" s="9" t="s">
        <v>67</v>
      </c>
      <c r="M7" s="9" t="s">
        <v>269</v>
      </c>
    </row>
    <row r="8" spans="1:13" ht="21" customHeight="1">
      <c r="A8" s="29"/>
      <c r="B8" s="29" t="s">
        <v>266</v>
      </c>
      <c r="C8" s="30" t="s">
        <v>272</v>
      </c>
      <c r="D8" s="7" t="s">
        <v>267</v>
      </c>
      <c r="E8" s="7" t="s">
        <v>273</v>
      </c>
      <c r="F8" s="7" t="s">
        <v>63</v>
      </c>
      <c r="G8" s="31">
        <v>-4.0000000000000001E-3</v>
      </c>
      <c r="H8" s="10">
        <v>0</v>
      </c>
      <c r="I8" s="7"/>
      <c r="J8" s="7"/>
      <c r="K8" s="7"/>
      <c r="L8" s="9" t="s">
        <v>67</v>
      </c>
      <c r="M8" s="9" t="s">
        <v>269</v>
      </c>
    </row>
    <row r="9" spans="1:13" ht="21" customHeight="1">
      <c r="A9" s="29"/>
      <c r="B9" s="29" t="s">
        <v>266</v>
      </c>
      <c r="C9" s="30" t="s">
        <v>272</v>
      </c>
      <c r="D9" s="7" t="s">
        <v>267</v>
      </c>
      <c r="E9" s="7" t="s">
        <v>273</v>
      </c>
      <c r="F9" s="7" t="s">
        <v>63</v>
      </c>
      <c r="G9" s="31">
        <v>-5.0000000000000001E-3</v>
      </c>
      <c r="H9" s="31">
        <v>-5.0000000000000001E-3</v>
      </c>
      <c r="I9" s="7"/>
      <c r="J9" s="7"/>
      <c r="K9" s="7"/>
      <c r="L9" s="9" t="s">
        <v>67</v>
      </c>
      <c r="M9" s="9" t="s">
        <v>269</v>
      </c>
    </row>
    <row r="10" spans="1:13" ht="21" customHeight="1">
      <c r="A10" s="29"/>
      <c r="B10" s="29" t="s">
        <v>266</v>
      </c>
      <c r="C10" s="30" t="s">
        <v>270</v>
      </c>
      <c r="D10" s="7" t="s">
        <v>267</v>
      </c>
      <c r="E10" s="7" t="s">
        <v>274</v>
      </c>
      <c r="F10" s="7" t="s">
        <v>63</v>
      </c>
      <c r="G10" s="31">
        <v>-2E-3</v>
      </c>
      <c r="H10" s="10">
        <v>0</v>
      </c>
      <c r="I10" s="7"/>
      <c r="J10" s="7"/>
      <c r="K10" s="7"/>
      <c r="L10" s="9" t="s">
        <v>67</v>
      </c>
      <c r="M10" s="9" t="s">
        <v>269</v>
      </c>
    </row>
    <row r="11" spans="1:13" ht="21.95" customHeight="1">
      <c r="A11" s="29"/>
      <c r="B11" s="29" t="s">
        <v>266</v>
      </c>
      <c r="C11" s="30" t="s">
        <v>270</v>
      </c>
      <c r="D11" s="7" t="s">
        <v>267</v>
      </c>
      <c r="E11" s="7" t="s">
        <v>274</v>
      </c>
      <c r="F11" s="7" t="s">
        <v>63</v>
      </c>
      <c r="G11" s="31">
        <v>-5.0000000000000001E-3</v>
      </c>
      <c r="H11" s="31">
        <v>-5.0000000000000001E-3</v>
      </c>
      <c r="I11" s="29"/>
      <c r="J11" s="29"/>
      <c r="K11" s="29"/>
      <c r="L11" s="9" t="s">
        <v>67</v>
      </c>
      <c r="M11" s="9" t="s">
        <v>269</v>
      </c>
    </row>
    <row r="12" spans="1:13">
      <c r="A12" s="29"/>
      <c r="B12" s="29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>
      <c r="A13" s="29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s="26" customFormat="1" ht="18.75">
      <c r="A15" s="412" t="s">
        <v>275</v>
      </c>
      <c r="B15" s="413"/>
      <c r="C15" s="413"/>
      <c r="D15" s="413"/>
      <c r="E15" s="414"/>
      <c r="F15" s="415"/>
      <c r="G15" s="416"/>
      <c r="H15" s="412" t="s">
        <v>276</v>
      </c>
      <c r="I15" s="413"/>
      <c r="J15" s="413"/>
      <c r="K15" s="414"/>
      <c r="L15" s="417"/>
      <c r="M15" s="418"/>
    </row>
    <row r="16" spans="1:13" ht="16.5">
      <c r="A16" s="419" t="s">
        <v>277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</row>
  </sheetData>
  <mergeCells count="17"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5:E15"/>
    <mergeCell ref="F15:G15"/>
    <mergeCell ref="H15:K15"/>
    <mergeCell ref="L15:M15"/>
  </mergeCells>
  <phoneticPr fontId="36" type="noConversion"/>
  <dataValidations count="1">
    <dataValidation type="list" allowBlank="1" showInputMessage="1" showErrorMessage="1" sqref="M10 M11 M1:M3 M4:M7 M8:M9 M12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8"/>
  <sheetViews>
    <sheetView topLeftCell="A13" zoomScale="125" zoomScaleNormal="125" workbookViewId="0">
      <selection activeCell="E8" sqref="E8:E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8" t="s">
        <v>278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5.95" customHeight="1">
      <c r="A2" s="429" t="s">
        <v>279</v>
      </c>
      <c r="B2" s="429" t="s">
        <v>246</v>
      </c>
      <c r="C2" s="429" t="s">
        <v>242</v>
      </c>
      <c r="D2" s="429" t="s">
        <v>243</v>
      </c>
      <c r="E2" s="429" t="s">
        <v>244</v>
      </c>
      <c r="F2" s="429" t="s">
        <v>245</v>
      </c>
      <c r="G2" s="426" t="s">
        <v>280</v>
      </c>
      <c r="H2" s="427"/>
      <c r="I2" s="428"/>
      <c r="J2" s="426" t="s">
        <v>281</v>
      </c>
      <c r="K2" s="427"/>
      <c r="L2" s="428"/>
      <c r="M2" s="426" t="s">
        <v>282</v>
      </c>
      <c r="N2" s="427"/>
      <c r="O2" s="428"/>
      <c r="P2" s="426" t="s">
        <v>283</v>
      </c>
      <c r="Q2" s="427"/>
      <c r="R2" s="428"/>
      <c r="S2" s="427" t="s">
        <v>284</v>
      </c>
      <c r="T2" s="427"/>
      <c r="U2" s="428"/>
      <c r="V2" s="432" t="s">
        <v>285</v>
      </c>
      <c r="W2" s="432" t="s">
        <v>255</v>
      </c>
    </row>
    <row r="3" spans="1:23" s="1" customFormat="1" ht="16.5">
      <c r="A3" s="430"/>
      <c r="B3" s="431"/>
      <c r="C3" s="431"/>
      <c r="D3" s="431"/>
      <c r="E3" s="431"/>
      <c r="F3" s="431"/>
      <c r="G3" s="3" t="s">
        <v>286</v>
      </c>
      <c r="H3" s="3" t="s">
        <v>68</v>
      </c>
      <c r="I3" s="3" t="s">
        <v>246</v>
      </c>
      <c r="J3" s="3" t="s">
        <v>286</v>
      </c>
      <c r="K3" s="3" t="s">
        <v>68</v>
      </c>
      <c r="L3" s="3" t="s">
        <v>246</v>
      </c>
      <c r="M3" s="3" t="s">
        <v>286</v>
      </c>
      <c r="N3" s="3" t="s">
        <v>68</v>
      </c>
      <c r="O3" s="3" t="s">
        <v>246</v>
      </c>
      <c r="P3" s="3" t="s">
        <v>286</v>
      </c>
      <c r="Q3" s="3" t="s">
        <v>68</v>
      </c>
      <c r="R3" s="3" t="s">
        <v>246</v>
      </c>
      <c r="S3" s="3" t="s">
        <v>286</v>
      </c>
      <c r="T3" s="3" t="s">
        <v>68</v>
      </c>
      <c r="U3" s="3" t="s">
        <v>246</v>
      </c>
      <c r="V3" s="433"/>
      <c r="W3" s="433"/>
    </row>
    <row r="4" spans="1:23" ht="53.1" customHeight="1">
      <c r="A4" s="437" t="s">
        <v>287</v>
      </c>
      <c r="B4" s="442" t="s">
        <v>266</v>
      </c>
      <c r="C4" s="445" t="s">
        <v>288</v>
      </c>
      <c r="D4" s="445" t="s">
        <v>267</v>
      </c>
      <c r="E4" s="442" t="s">
        <v>289</v>
      </c>
      <c r="F4" s="442" t="s">
        <v>63</v>
      </c>
      <c r="G4" s="22" t="s">
        <v>290</v>
      </c>
      <c r="H4" s="22" t="s">
        <v>291</v>
      </c>
      <c r="I4" s="22" t="s">
        <v>292</v>
      </c>
      <c r="J4" s="22" t="s">
        <v>293</v>
      </c>
      <c r="K4" s="23" t="s">
        <v>294</v>
      </c>
      <c r="L4" s="22" t="s">
        <v>295</v>
      </c>
      <c r="M4" s="22" t="s">
        <v>296</v>
      </c>
      <c r="N4" s="23" t="s">
        <v>297</v>
      </c>
      <c r="O4" s="22" t="s">
        <v>298</v>
      </c>
      <c r="P4" s="22" t="s">
        <v>299</v>
      </c>
      <c r="Q4" s="22" t="s">
        <v>300</v>
      </c>
      <c r="R4" s="22" t="s">
        <v>301</v>
      </c>
      <c r="S4" s="23" t="s">
        <v>302</v>
      </c>
      <c r="T4" s="23" t="s">
        <v>303</v>
      </c>
      <c r="U4" s="22" t="s">
        <v>304</v>
      </c>
      <c r="V4" s="9" t="s">
        <v>93</v>
      </c>
      <c r="W4" s="9" t="s">
        <v>269</v>
      </c>
    </row>
    <row r="5" spans="1:23" ht="15.95" customHeight="1">
      <c r="A5" s="438"/>
      <c r="B5" s="443"/>
      <c r="C5" s="446"/>
      <c r="D5" s="446"/>
      <c r="E5" s="443"/>
      <c r="F5" s="443"/>
      <c r="G5" s="426" t="s">
        <v>305</v>
      </c>
      <c r="H5" s="427"/>
      <c r="I5" s="428"/>
      <c r="J5" s="426" t="s">
        <v>306</v>
      </c>
      <c r="K5" s="427"/>
      <c r="L5" s="428"/>
      <c r="M5" s="426" t="s">
        <v>307</v>
      </c>
      <c r="N5" s="427"/>
      <c r="O5" s="428"/>
      <c r="P5" s="426" t="s">
        <v>308</v>
      </c>
      <c r="Q5" s="427"/>
      <c r="R5" s="428"/>
      <c r="S5" s="427" t="s">
        <v>309</v>
      </c>
      <c r="T5" s="427"/>
      <c r="U5" s="428"/>
      <c r="V5" s="9"/>
      <c r="W5" s="9"/>
    </row>
    <row r="6" spans="1:23" ht="16.5">
      <c r="A6" s="438"/>
      <c r="B6" s="443"/>
      <c r="C6" s="446"/>
      <c r="D6" s="446"/>
      <c r="E6" s="443"/>
      <c r="F6" s="443"/>
      <c r="G6" s="3" t="s">
        <v>286</v>
      </c>
      <c r="H6" s="3" t="s">
        <v>68</v>
      </c>
      <c r="I6" s="3" t="s">
        <v>246</v>
      </c>
      <c r="J6" s="3" t="s">
        <v>286</v>
      </c>
      <c r="K6" s="3" t="s">
        <v>68</v>
      </c>
      <c r="L6" s="3" t="s">
        <v>246</v>
      </c>
      <c r="M6" s="3" t="s">
        <v>286</v>
      </c>
      <c r="N6" s="3" t="s">
        <v>68</v>
      </c>
      <c r="O6" s="3" t="s">
        <v>246</v>
      </c>
      <c r="P6" s="3" t="s">
        <v>286</v>
      </c>
      <c r="Q6" s="3" t="s">
        <v>68</v>
      </c>
      <c r="R6" s="3" t="s">
        <v>246</v>
      </c>
      <c r="S6" s="3" t="s">
        <v>286</v>
      </c>
      <c r="T6" s="3" t="s">
        <v>68</v>
      </c>
      <c r="U6" s="3" t="s">
        <v>246</v>
      </c>
      <c r="V6" s="9"/>
      <c r="W6" s="9"/>
    </row>
    <row r="7" spans="1:23" ht="60.95" customHeight="1">
      <c r="A7" s="439"/>
      <c r="B7" s="444"/>
      <c r="C7" s="447"/>
      <c r="D7" s="447"/>
      <c r="E7" s="444"/>
      <c r="F7" s="444"/>
      <c r="G7" s="22" t="s">
        <v>310</v>
      </c>
      <c r="H7" s="22" t="s">
        <v>311</v>
      </c>
      <c r="I7" s="22" t="s">
        <v>312</v>
      </c>
      <c r="J7" s="22" t="s">
        <v>313</v>
      </c>
      <c r="K7" s="22" t="s">
        <v>314</v>
      </c>
      <c r="L7" s="22" t="s">
        <v>315</v>
      </c>
      <c r="M7" s="22" t="s">
        <v>316</v>
      </c>
      <c r="N7" s="22" t="s">
        <v>317</v>
      </c>
      <c r="O7" s="22" t="s">
        <v>318</v>
      </c>
      <c r="P7" s="22"/>
      <c r="Q7" s="22"/>
      <c r="R7" s="22"/>
      <c r="S7" s="22"/>
      <c r="T7" s="22"/>
      <c r="U7" s="22"/>
      <c r="V7" s="24" t="s">
        <v>93</v>
      </c>
      <c r="W7" s="9" t="s">
        <v>269</v>
      </c>
    </row>
    <row r="8" spans="1:23" ht="27.95" customHeight="1">
      <c r="A8" s="440" t="s">
        <v>319</v>
      </c>
      <c r="B8" s="440"/>
      <c r="C8" s="440"/>
      <c r="D8" s="440"/>
      <c r="E8" s="440"/>
      <c r="F8" s="4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39" customHeight="1">
      <c r="A9" s="441"/>
      <c r="B9" s="441"/>
      <c r="C9" s="441"/>
      <c r="D9" s="441"/>
      <c r="E9" s="441"/>
      <c r="F9" s="441"/>
      <c r="G9" s="434" t="s">
        <v>320</v>
      </c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6"/>
      <c r="V9" s="9" t="s">
        <v>321</v>
      </c>
      <c r="W9" s="9" t="s">
        <v>269</v>
      </c>
    </row>
    <row r="10" spans="1:23" ht="30" customHeight="1">
      <c r="A10" s="440" t="s">
        <v>322</v>
      </c>
      <c r="B10" s="440"/>
      <c r="C10" s="440"/>
      <c r="D10" s="440"/>
      <c r="E10" s="440"/>
      <c r="F10" s="4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36" customHeight="1">
      <c r="A11" s="441"/>
      <c r="B11" s="441"/>
      <c r="C11" s="441"/>
      <c r="D11" s="441"/>
      <c r="E11" s="441"/>
      <c r="F11" s="44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40" t="s">
        <v>323</v>
      </c>
      <c r="B12" s="440"/>
      <c r="C12" s="440"/>
      <c r="D12" s="440"/>
      <c r="E12" s="440"/>
      <c r="F12" s="4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1"/>
      <c r="B13" s="441"/>
      <c r="C13" s="441"/>
      <c r="D13" s="441"/>
      <c r="E13" s="441"/>
      <c r="F13" s="44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40" t="s">
        <v>324</v>
      </c>
      <c r="B14" s="440"/>
      <c r="C14" s="440"/>
      <c r="D14" s="440"/>
      <c r="E14" s="440"/>
      <c r="F14" s="4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1"/>
      <c r="B15" s="441"/>
      <c r="C15" s="441"/>
      <c r="D15" s="441"/>
      <c r="E15" s="441"/>
      <c r="F15" s="44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9" t="s">
        <v>325</v>
      </c>
      <c r="B17" s="400"/>
      <c r="C17" s="400"/>
      <c r="D17" s="400"/>
      <c r="E17" s="401"/>
      <c r="F17" s="402"/>
      <c r="G17" s="404"/>
      <c r="H17" s="21"/>
      <c r="I17" s="21"/>
      <c r="J17" s="399" t="s">
        <v>326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12"/>
      <c r="W17" s="14"/>
    </row>
    <row r="18" spans="1:23" ht="16.5">
      <c r="A18" s="405" t="s">
        <v>327</v>
      </c>
      <c r="B18" s="405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</row>
  </sheetData>
  <mergeCells count="54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B4:B7"/>
    <mergeCell ref="B8:B9"/>
    <mergeCell ref="B10:B11"/>
    <mergeCell ref="B12:B13"/>
    <mergeCell ref="B14:B15"/>
    <mergeCell ref="A4:A7"/>
    <mergeCell ref="A8:A9"/>
    <mergeCell ref="A10:A11"/>
    <mergeCell ref="A12:A13"/>
    <mergeCell ref="A14:A15"/>
    <mergeCell ref="G9:U9"/>
    <mergeCell ref="A17:E17"/>
    <mergeCell ref="F17:G17"/>
    <mergeCell ref="J17:U17"/>
    <mergeCell ref="A18:W1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A2:A3"/>
    <mergeCell ref="B2:B3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8" t="s">
        <v>328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>
      <c r="A2" s="16" t="s">
        <v>329</v>
      </c>
      <c r="B2" s="17" t="s">
        <v>242</v>
      </c>
      <c r="C2" s="17" t="s">
        <v>243</v>
      </c>
      <c r="D2" s="17" t="s">
        <v>244</v>
      </c>
      <c r="E2" s="17" t="s">
        <v>245</v>
      </c>
      <c r="F2" s="17" t="s">
        <v>246</v>
      </c>
      <c r="G2" s="16" t="s">
        <v>330</v>
      </c>
      <c r="H2" s="16" t="s">
        <v>331</v>
      </c>
      <c r="I2" s="16" t="s">
        <v>332</v>
      </c>
      <c r="J2" s="16" t="s">
        <v>331</v>
      </c>
      <c r="K2" s="16" t="s">
        <v>333</v>
      </c>
      <c r="L2" s="16" t="s">
        <v>331</v>
      </c>
      <c r="M2" s="17" t="s">
        <v>285</v>
      </c>
      <c r="N2" s="17" t="s">
        <v>255</v>
      </c>
    </row>
    <row r="3" spans="1:14" ht="63.95" customHeight="1">
      <c r="A3" s="5"/>
      <c r="B3" s="9"/>
      <c r="C3" s="9" t="s">
        <v>267</v>
      </c>
      <c r="D3" s="18" t="s">
        <v>334</v>
      </c>
      <c r="E3" s="7" t="s">
        <v>335</v>
      </c>
      <c r="F3" s="7" t="s">
        <v>266</v>
      </c>
      <c r="G3" s="9"/>
      <c r="H3" s="7" t="s">
        <v>336</v>
      </c>
      <c r="I3" s="9"/>
      <c r="J3" s="9"/>
      <c r="K3" s="9" t="s">
        <v>67</v>
      </c>
      <c r="L3" s="9"/>
      <c r="M3" s="9" t="s">
        <v>93</v>
      </c>
      <c r="N3" s="9" t="s">
        <v>269</v>
      </c>
    </row>
    <row r="4" spans="1:14" ht="36.950000000000003" customHeight="1">
      <c r="A4" s="19" t="s">
        <v>329</v>
      </c>
      <c r="B4" s="20" t="s">
        <v>337</v>
      </c>
      <c r="C4" s="20" t="s">
        <v>286</v>
      </c>
      <c r="D4" s="20" t="s">
        <v>244</v>
      </c>
      <c r="E4" s="17" t="s">
        <v>245</v>
      </c>
      <c r="F4" s="17" t="s">
        <v>246</v>
      </c>
      <c r="G4" s="16" t="s">
        <v>330</v>
      </c>
      <c r="H4" s="16" t="s">
        <v>331</v>
      </c>
      <c r="I4" s="16" t="s">
        <v>332</v>
      </c>
      <c r="J4" s="16" t="s">
        <v>331</v>
      </c>
      <c r="K4" s="16" t="s">
        <v>333</v>
      </c>
      <c r="L4" s="16" t="s">
        <v>331</v>
      </c>
      <c r="M4" s="17" t="s">
        <v>285</v>
      </c>
      <c r="N4" s="17" t="s">
        <v>255</v>
      </c>
    </row>
    <row r="5" spans="1:14" ht="69.95" customHeight="1">
      <c r="A5" s="5"/>
      <c r="B5" s="9"/>
      <c r="C5" s="9"/>
      <c r="D5" s="18"/>
      <c r="E5" s="9"/>
      <c r="F5" s="9"/>
      <c r="G5" s="9"/>
      <c r="H5" s="7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9" t="s">
        <v>338</v>
      </c>
      <c r="B11" s="400"/>
      <c r="C11" s="400"/>
      <c r="D11" s="401"/>
      <c r="E11" s="402"/>
      <c r="F11" s="403"/>
      <c r="G11" s="404"/>
      <c r="H11" s="21"/>
      <c r="I11" s="399" t="s">
        <v>326</v>
      </c>
      <c r="J11" s="400"/>
      <c r="K11" s="400"/>
      <c r="L11" s="12"/>
      <c r="M11" s="12"/>
      <c r="N11" s="14"/>
    </row>
    <row r="12" spans="1:14" ht="16.5">
      <c r="A12" s="405" t="s">
        <v>339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6"/>
  <sheetViews>
    <sheetView zoomScale="125" zoomScaleNormal="125" workbookViewId="0">
      <selection activeCell="E4" sqref="E4"/>
    </sheetView>
  </sheetViews>
  <sheetFormatPr defaultColWidth="9" defaultRowHeight="14.25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spans="1:12" ht="29.25">
      <c r="A1" s="398" t="s">
        <v>340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>
      <c r="A2" s="3" t="s">
        <v>279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285</v>
      </c>
      <c r="L2" s="4" t="s">
        <v>255</v>
      </c>
    </row>
    <row r="3" spans="1:12" ht="45" customHeight="1">
      <c r="A3" s="5" t="s">
        <v>319</v>
      </c>
      <c r="B3" s="15" t="s">
        <v>295</v>
      </c>
      <c r="C3" s="9"/>
      <c r="D3" s="9" t="s">
        <v>267</v>
      </c>
      <c r="E3" s="8"/>
      <c r="F3" s="437">
        <v>927</v>
      </c>
      <c r="G3" s="9" t="s">
        <v>345</v>
      </c>
      <c r="H3" s="7" t="s">
        <v>346</v>
      </c>
      <c r="I3" s="9"/>
      <c r="J3" s="9"/>
      <c r="K3" s="9" t="s">
        <v>93</v>
      </c>
      <c r="L3" s="9" t="s">
        <v>269</v>
      </c>
    </row>
    <row r="4" spans="1:12" ht="48.95" customHeight="1">
      <c r="A4" s="5" t="s">
        <v>319</v>
      </c>
      <c r="B4" s="15" t="s">
        <v>298</v>
      </c>
      <c r="C4" s="9"/>
      <c r="D4" s="9" t="s">
        <v>267</v>
      </c>
      <c r="E4" s="8"/>
      <c r="F4" s="439"/>
      <c r="G4" s="7" t="s">
        <v>347</v>
      </c>
      <c r="H4" s="9"/>
      <c r="I4" s="9" t="s">
        <v>297</v>
      </c>
      <c r="J4" s="9"/>
      <c r="K4" s="9" t="s">
        <v>93</v>
      </c>
      <c r="L4" s="9" t="s">
        <v>269</v>
      </c>
    </row>
    <row r="5" spans="1:12" ht="39" customHeight="1">
      <c r="A5" s="5" t="s">
        <v>287</v>
      </c>
      <c r="B5" s="5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26.1" customHeight="1">
      <c r="A6" s="5" t="s">
        <v>287</v>
      </c>
      <c r="B6" s="5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1" customHeight="1">
      <c r="A7" s="5" t="s">
        <v>287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6.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6.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26.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26.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4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4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4.9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2" customFormat="1" ht="18.75">
      <c r="A15" s="399" t="s">
        <v>325</v>
      </c>
      <c r="B15" s="400"/>
      <c r="C15" s="400"/>
      <c r="D15" s="400"/>
      <c r="E15" s="401"/>
      <c r="F15" s="402"/>
      <c r="G15" s="404"/>
      <c r="H15" s="399" t="s">
        <v>348</v>
      </c>
      <c r="I15" s="400"/>
      <c r="J15" s="400"/>
      <c r="K15" s="12"/>
      <c r="L15" s="14"/>
    </row>
    <row r="16" spans="1:12" ht="16.5">
      <c r="A16" s="405" t="s">
        <v>349</v>
      </c>
      <c r="B16" s="405"/>
      <c r="C16" s="406"/>
      <c r="D16" s="406"/>
      <c r="E16" s="406"/>
      <c r="F16" s="406"/>
      <c r="G16" s="406"/>
      <c r="H16" s="406"/>
      <c r="I16" s="406"/>
      <c r="J16" s="406"/>
      <c r="K16" s="406"/>
      <c r="L16" s="406"/>
    </row>
  </sheetData>
  <mergeCells count="6">
    <mergeCell ref="A1:J1"/>
    <mergeCell ref="A15:E15"/>
    <mergeCell ref="F15:G15"/>
    <mergeCell ref="H15:J15"/>
    <mergeCell ref="A16:L16"/>
    <mergeCell ref="F3:F4"/>
  </mergeCells>
  <phoneticPr fontId="36" type="noConversion"/>
  <dataValidations count="1">
    <dataValidation type="list" allowBlank="1" showInputMessage="1" showErrorMessage="1" sqref="L3:L7 L8:L11 L12:L16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F15" sqref="F15"/>
    </sheetView>
  </sheetViews>
  <sheetFormatPr defaultColWidth="9" defaultRowHeight="14.25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12" ht="29.25">
      <c r="A1" s="398" t="s">
        <v>350</v>
      </c>
      <c r="B1" s="398"/>
      <c r="C1" s="398"/>
      <c r="D1" s="398"/>
      <c r="E1" s="398"/>
      <c r="F1" s="398"/>
      <c r="G1" s="398"/>
      <c r="H1" s="398"/>
      <c r="I1" s="398"/>
    </row>
    <row r="2" spans="1:12" s="1" customFormat="1" ht="16.5">
      <c r="A2" s="448" t="s">
        <v>241</v>
      </c>
      <c r="B2" s="429" t="s">
        <v>246</v>
      </c>
      <c r="C2" s="429" t="s">
        <v>286</v>
      </c>
      <c r="D2" s="429" t="s">
        <v>244</v>
      </c>
      <c r="E2" s="429" t="s">
        <v>245</v>
      </c>
      <c r="F2" s="3" t="s">
        <v>351</v>
      </c>
      <c r="G2" s="3" t="s">
        <v>260</v>
      </c>
      <c r="H2" s="449" t="s">
        <v>261</v>
      </c>
      <c r="I2" s="451" t="s">
        <v>263</v>
      </c>
    </row>
    <row r="3" spans="1:12" s="1" customFormat="1" ht="16.5">
      <c r="A3" s="448"/>
      <c r="B3" s="430"/>
      <c r="C3" s="430"/>
      <c r="D3" s="430"/>
      <c r="E3" s="430"/>
      <c r="F3" s="3" t="s">
        <v>352</v>
      </c>
      <c r="G3" s="3" t="s">
        <v>264</v>
      </c>
      <c r="H3" s="450"/>
      <c r="I3" s="452"/>
    </row>
    <row r="4" spans="1:12" ht="48.95" customHeight="1">
      <c r="A4" s="5"/>
      <c r="B4" s="6" t="s">
        <v>304</v>
      </c>
      <c r="C4" s="7" t="s">
        <v>353</v>
      </c>
      <c r="D4" s="8" t="s">
        <v>354</v>
      </c>
      <c r="E4" s="9">
        <v>927</v>
      </c>
      <c r="F4" s="10" t="s">
        <v>355</v>
      </c>
      <c r="G4" s="9"/>
      <c r="H4" s="9"/>
      <c r="I4" s="9" t="s">
        <v>269</v>
      </c>
    </row>
    <row r="5" spans="1:12" ht="33.950000000000003" customHeight="1">
      <c r="A5" s="5"/>
      <c r="B5" s="11" t="s">
        <v>315</v>
      </c>
      <c r="C5" s="7" t="s">
        <v>356</v>
      </c>
      <c r="D5" s="9" t="s">
        <v>357</v>
      </c>
      <c r="E5" s="9">
        <v>927</v>
      </c>
      <c r="F5" s="9" t="s">
        <v>358</v>
      </c>
      <c r="G5" s="9"/>
      <c r="H5" s="9"/>
      <c r="I5" s="9" t="s">
        <v>269</v>
      </c>
    </row>
    <row r="6" spans="1:12" ht="24.95" customHeight="1">
      <c r="A6" s="5"/>
      <c r="B6" s="5"/>
      <c r="C6" s="9"/>
      <c r="D6" s="9"/>
      <c r="E6" s="9"/>
      <c r="F6" s="9"/>
      <c r="G6" s="9"/>
      <c r="H6" s="9"/>
      <c r="I6" s="9"/>
      <c r="L6" t="s">
        <v>359</v>
      </c>
    </row>
    <row r="7" spans="1:12" ht="24" customHeight="1">
      <c r="A7" s="5"/>
      <c r="B7" s="5"/>
      <c r="C7" s="5"/>
      <c r="D7" s="5"/>
      <c r="E7" s="5"/>
      <c r="F7" s="5"/>
      <c r="G7" s="5"/>
      <c r="H7" s="5"/>
      <c r="I7" s="5"/>
    </row>
    <row r="8" spans="1:12" ht="14.25" customHeight="1">
      <c r="A8" s="5"/>
      <c r="B8" s="5"/>
      <c r="C8" s="5"/>
      <c r="D8" s="5"/>
      <c r="E8" s="5"/>
      <c r="F8" s="5"/>
      <c r="G8" s="5"/>
      <c r="H8" s="5"/>
      <c r="I8" s="5"/>
    </row>
    <row r="9" spans="1:12" ht="14.25" customHeight="1">
      <c r="A9" s="5"/>
      <c r="B9" s="5"/>
      <c r="C9" s="5"/>
      <c r="D9" s="5"/>
      <c r="E9" s="5"/>
      <c r="F9" s="5"/>
      <c r="G9" s="5"/>
      <c r="H9" s="5"/>
      <c r="I9" s="5"/>
    </row>
    <row r="10" spans="1:12" ht="14.2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12" s="2" customFormat="1" ht="18.75">
      <c r="A11" s="399" t="s">
        <v>325</v>
      </c>
      <c r="B11" s="400"/>
      <c r="C11" s="400"/>
      <c r="D11" s="401"/>
      <c r="E11" s="13"/>
      <c r="F11" s="399" t="s">
        <v>326</v>
      </c>
      <c r="G11" s="400"/>
      <c r="H11" s="401"/>
      <c r="I11" s="14"/>
    </row>
    <row r="12" spans="1:12" ht="16.5" customHeight="1">
      <c r="A12" s="405" t="s">
        <v>360</v>
      </c>
      <c r="B12" s="405"/>
      <c r="C12" s="406"/>
      <c r="D12" s="406"/>
      <c r="E12" s="406"/>
      <c r="F12" s="406"/>
      <c r="G12" s="406"/>
      <c r="H12" s="406"/>
      <c r="I12" s="40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4 I5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1" t="s">
        <v>36</v>
      </c>
      <c r="C2" s="202"/>
      <c r="D2" s="202"/>
      <c r="E2" s="202"/>
      <c r="F2" s="202"/>
      <c r="G2" s="202"/>
      <c r="H2" s="202"/>
      <c r="I2" s="203"/>
    </row>
    <row r="3" spans="2:9" ht="27.95" customHeight="1">
      <c r="B3" s="156"/>
      <c r="C3" s="157"/>
      <c r="D3" s="204" t="s">
        <v>37</v>
      </c>
      <c r="E3" s="205"/>
      <c r="F3" s="206" t="s">
        <v>38</v>
      </c>
      <c r="G3" s="207"/>
      <c r="H3" s="204" t="s">
        <v>39</v>
      </c>
      <c r="I3" s="208"/>
    </row>
    <row r="4" spans="2:9" ht="27.95" customHeight="1">
      <c r="B4" s="156" t="s">
        <v>40</v>
      </c>
      <c r="C4" s="157" t="s">
        <v>41</v>
      </c>
      <c r="D4" s="157" t="s">
        <v>42</v>
      </c>
      <c r="E4" s="157" t="s">
        <v>43</v>
      </c>
      <c r="F4" s="158" t="s">
        <v>42</v>
      </c>
      <c r="G4" s="158" t="s">
        <v>43</v>
      </c>
      <c r="H4" s="157" t="s">
        <v>42</v>
      </c>
      <c r="I4" s="165" t="s">
        <v>43</v>
      </c>
    </row>
    <row r="5" spans="2:9" ht="27.95" customHeight="1">
      <c r="B5" s="159" t="s">
        <v>44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>
      <c r="B6" s="159" t="s">
        <v>45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>
      <c r="B7" s="159" t="s">
        <v>46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>
      <c r="B8" s="159" t="s">
        <v>47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>
      <c r="B9" s="159" t="s">
        <v>48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>
      <c r="B10" s="159" t="s">
        <v>49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>
      <c r="B11" s="159" t="s">
        <v>50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>
      <c r="B12" s="161" t="s">
        <v>51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52</v>
      </c>
      <c r="C14" s="164"/>
      <c r="D14" s="164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9"/>
  <sheetViews>
    <sheetView topLeftCell="A16" zoomScale="125" zoomScaleNormal="125" workbookViewId="0">
      <selection activeCell="A2" sqref="A2:C8"/>
    </sheetView>
  </sheetViews>
  <sheetFormatPr defaultColWidth="10.375" defaultRowHeight="16.5" customHeight="1"/>
  <cols>
    <col min="1" max="1" width="14.6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209" t="s">
        <v>53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4.25">
      <c r="A2" s="104" t="s">
        <v>54</v>
      </c>
      <c r="B2" s="210" t="s">
        <v>365</v>
      </c>
      <c r="C2" s="210"/>
      <c r="D2" s="211" t="s">
        <v>55</v>
      </c>
      <c r="E2" s="211"/>
      <c r="F2" s="210" t="s">
        <v>56</v>
      </c>
      <c r="G2" s="210"/>
      <c r="H2" s="105" t="s">
        <v>57</v>
      </c>
      <c r="I2" s="212" t="s">
        <v>58</v>
      </c>
      <c r="J2" s="212"/>
      <c r="K2" s="213"/>
    </row>
    <row r="3" spans="1:11" ht="14.25">
      <c r="A3" s="214" t="s">
        <v>59</v>
      </c>
      <c r="B3" s="215"/>
      <c r="C3" s="216"/>
      <c r="D3" s="217" t="s">
        <v>60</v>
      </c>
      <c r="E3" s="218"/>
      <c r="F3" s="218"/>
      <c r="G3" s="219"/>
      <c r="H3" s="217" t="s">
        <v>61</v>
      </c>
      <c r="I3" s="218"/>
      <c r="J3" s="218"/>
      <c r="K3" s="219"/>
    </row>
    <row r="4" spans="1:11" ht="14.25">
      <c r="A4" s="108" t="s">
        <v>62</v>
      </c>
      <c r="B4" s="220" t="s">
        <v>63</v>
      </c>
      <c r="C4" s="221"/>
      <c r="D4" s="222" t="s">
        <v>64</v>
      </c>
      <c r="E4" s="223"/>
      <c r="F4" s="224">
        <v>44747</v>
      </c>
      <c r="G4" s="225"/>
      <c r="H4" s="222" t="s">
        <v>65</v>
      </c>
      <c r="I4" s="223"/>
      <c r="J4" s="122" t="s">
        <v>66</v>
      </c>
      <c r="K4" s="131" t="s">
        <v>67</v>
      </c>
    </row>
    <row r="5" spans="1:11" ht="14.25">
      <c r="A5" s="111" t="s">
        <v>68</v>
      </c>
      <c r="B5" s="220" t="s">
        <v>69</v>
      </c>
      <c r="C5" s="221"/>
      <c r="D5" s="222" t="s">
        <v>70</v>
      </c>
      <c r="E5" s="223"/>
      <c r="F5" s="224">
        <v>44628</v>
      </c>
      <c r="G5" s="225"/>
      <c r="H5" s="222" t="s">
        <v>71</v>
      </c>
      <c r="I5" s="223"/>
      <c r="J5" s="122" t="s">
        <v>66</v>
      </c>
      <c r="K5" s="131" t="s">
        <v>67</v>
      </c>
    </row>
    <row r="6" spans="1:11" ht="14.25">
      <c r="A6" s="108" t="s">
        <v>72</v>
      </c>
      <c r="B6" s="112">
        <v>4</v>
      </c>
      <c r="C6" s="113">
        <v>6</v>
      </c>
      <c r="D6" s="111" t="s">
        <v>73</v>
      </c>
      <c r="E6" s="124"/>
      <c r="F6" s="224">
        <v>44732</v>
      </c>
      <c r="G6" s="225"/>
      <c r="H6" s="222" t="s">
        <v>74</v>
      </c>
      <c r="I6" s="223"/>
      <c r="J6" s="122" t="s">
        <v>66</v>
      </c>
      <c r="K6" s="131" t="s">
        <v>67</v>
      </c>
    </row>
    <row r="7" spans="1:11" ht="14.25">
      <c r="A7" s="108" t="s">
        <v>75</v>
      </c>
      <c r="B7" s="226">
        <v>5000</v>
      </c>
      <c r="C7" s="227"/>
      <c r="D7" s="111" t="s">
        <v>76</v>
      </c>
      <c r="E7" s="123"/>
      <c r="F7" s="224">
        <v>44737</v>
      </c>
      <c r="G7" s="225"/>
      <c r="H7" s="222" t="s">
        <v>77</v>
      </c>
      <c r="I7" s="223"/>
      <c r="J7" s="122" t="s">
        <v>66</v>
      </c>
      <c r="K7" s="131" t="s">
        <v>67</v>
      </c>
    </row>
    <row r="8" spans="1:11" ht="14.25">
      <c r="A8" s="135"/>
      <c r="B8" s="228"/>
      <c r="C8" s="229"/>
      <c r="D8" s="230" t="s">
        <v>78</v>
      </c>
      <c r="E8" s="231"/>
      <c r="F8" s="232">
        <v>44743</v>
      </c>
      <c r="G8" s="233"/>
      <c r="H8" s="230" t="s">
        <v>79</v>
      </c>
      <c r="I8" s="231"/>
      <c r="J8" s="125" t="s">
        <v>66</v>
      </c>
      <c r="K8" s="132" t="s">
        <v>67</v>
      </c>
    </row>
    <row r="9" spans="1:11" ht="14.25">
      <c r="A9" s="234" t="s">
        <v>80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4.25">
      <c r="A10" s="237" t="s">
        <v>81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9"/>
    </row>
    <row r="11" spans="1:11" ht="14.25">
      <c r="A11" s="136" t="s">
        <v>82</v>
      </c>
      <c r="B11" s="137" t="s">
        <v>83</v>
      </c>
      <c r="C11" s="138" t="s">
        <v>84</v>
      </c>
      <c r="D11" s="139"/>
      <c r="E11" s="140" t="s">
        <v>85</v>
      </c>
      <c r="F11" s="137" t="s">
        <v>83</v>
      </c>
      <c r="G11" s="138" t="s">
        <v>84</v>
      </c>
      <c r="H11" s="138" t="s">
        <v>86</v>
      </c>
      <c r="I11" s="140" t="s">
        <v>87</v>
      </c>
      <c r="J11" s="137" t="s">
        <v>83</v>
      </c>
      <c r="K11" s="153" t="s">
        <v>84</v>
      </c>
    </row>
    <row r="12" spans="1:11" ht="14.25">
      <c r="A12" s="111" t="s">
        <v>88</v>
      </c>
      <c r="B12" s="121" t="s">
        <v>83</v>
      </c>
      <c r="C12" s="122" t="s">
        <v>84</v>
      </c>
      <c r="D12" s="123"/>
      <c r="E12" s="124" t="s">
        <v>89</v>
      </c>
      <c r="F12" s="121" t="s">
        <v>83</v>
      </c>
      <c r="G12" s="122" t="s">
        <v>84</v>
      </c>
      <c r="H12" s="122" t="s">
        <v>86</v>
      </c>
      <c r="I12" s="124" t="s">
        <v>90</v>
      </c>
      <c r="J12" s="121" t="s">
        <v>83</v>
      </c>
      <c r="K12" s="131" t="s">
        <v>84</v>
      </c>
    </row>
    <row r="13" spans="1:11" ht="14.25">
      <c r="A13" s="111" t="s">
        <v>91</v>
      </c>
      <c r="B13" s="121" t="s">
        <v>83</v>
      </c>
      <c r="C13" s="122" t="s">
        <v>84</v>
      </c>
      <c r="D13" s="123"/>
      <c r="E13" s="124" t="s">
        <v>92</v>
      </c>
      <c r="F13" s="122" t="s">
        <v>93</v>
      </c>
      <c r="G13" s="122" t="s">
        <v>94</v>
      </c>
      <c r="H13" s="122" t="s">
        <v>86</v>
      </c>
      <c r="I13" s="124" t="s">
        <v>95</v>
      </c>
      <c r="J13" s="121" t="s">
        <v>83</v>
      </c>
      <c r="K13" s="131" t="s">
        <v>84</v>
      </c>
    </row>
    <row r="14" spans="1:11" ht="14.25">
      <c r="A14" s="230" t="s">
        <v>96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40"/>
    </row>
    <row r="15" spans="1:11" ht="14.25">
      <c r="A15" s="237" t="s">
        <v>97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9"/>
    </row>
    <row r="16" spans="1:11" ht="14.25">
      <c r="A16" s="141" t="s">
        <v>98</v>
      </c>
      <c r="B16" s="138" t="s">
        <v>93</v>
      </c>
      <c r="C16" s="138" t="s">
        <v>94</v>
      </c>
      <c r="D16" s="142"/>
      <c r="E16" s="143" t="s">
        <v>99</v>
      </c>
      <c r="F16" s="138" t="s">
        <v>93</v>
      </c>
      <c r="G16" s="138" t="s">
        <v>94</v>
      </c>
      <c r="H16" s="144"/>
      <c r="I16" s="143" t="s">
        <v>100</v>
      </c>
      <c r="J16" s="138" t="s">
        <v>93</v>
      </c>
      <c r="K16" s="153" t="s">
        <v>94</v>
      </c>
    </row>
    <row r="17" spans="1:22" ht="16.5" customHeight="1">
      <c r="A17" s="114" t="s">
        <v>101</v>
      </c>
      <c r="B17" s="122" t="s">
        <v>93</v>
      </c>
      <c r="C17" s="122" t="s">
        <v>94</v>
      </c>
      <c r="D17" s="109"/>
      <c r="E17" s="126" t="s">
        <v>102</v>
      </c>
      <c r="F17" s="122" t="s">
        <v>93</v>
      </c>
      <c r="G17" s="122" t="s">
        <v>94</v>
      </c>
      <c r="H17" s="145"/>
      <c r="I17" s="126" t="s">
        <v>103</v>
      </c>
      <c r="J17" s="122" t="s">
        <v>93</v>
      </c>
      <c r="K17" s="131" t="s">
        <v>94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41" t="s">
        <v>104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134" customFormat="1" ht="18" customHeight="1">
      <c r="A19" s="237" t="s">
        <v>105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9"/>
    </row>
    <row r="20" spans="1:22" ht="16.5" customHeight="1">
      <c r="A20" s="244" t="s">
        <v>106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83" t="s">
        <v>107</v>
      </c>
      <c r="B21" s="184" t="s">
        <v>108</v>
      </c>
      <c r="C21" s="184" t="s">
        <v>109</v>
      </c>
      <c r="D21" s="184" t="s">
        <v>110</v>
      </c>
      <c r="E21" s="184" t="s">
        <v>111</v>
      </c>
      <c r="F21" s="184" t="s">
        <v>112</v>
      </c>
      <c r="G21" s="184" t="s">
        <v>113</v>
      </c>
      <c r="H21" s="184" t="s">
        <v>114</v>
      </c>
      <c r="I21" s="184" t="s">
        <v>115</v>
      </c>
      <c r="J21" s="184" t="s">
        <v>116</v>
      </c>
      <c r="K21" s="185" t="s">
        <v>117</v>
      </c>
    </row>
    <row r="22" spans="1:22" ht="16.5" customHeight="1">
      <c r="A22" s="187" t="s">
        <v>361</v>
      </c>
      <c r="B22" s="182"/>
      <c r="C22" s="182"/>
      <c r="D22" s="182" t="s">
        <v>364</v>
      </c>
      <c r="E22" s="182" t="s">
        <v>364</v>
      </c>
      <c r="F22" s="182" t="s">
        <v>364</v>
      </c>
      <c r="G22" s="182" t="s">
        <v>364</v>
      </c>
      <c r="H22" s="182" t="s">
        <v>364</v>
      </c>
      <c r="I22" s="182" t="s">
        <v>364</v>
      </c>
      <c r="J22" s="182"/>
      <c r="K22" s="188"/>
    </row>
    <row r="23" spans="1:22" ht="16.5" customHeight="1">
      <c r="A23" s="187" t="s">
        <v>362</v>
      </c>
      <c r="B23" s="182"/>
      <c r="C23" s="182"/>
      <c r="D23" s="182" t="s">
        <v>364</v>
      </c>
      <c r="E23" s="182" t="s">
        <v>364</v>
      </c>
      <c r="F23" s="182" t="s">
        <v>364</v>
      </c>
      <c r="G23" s="182" t="s">
        <v>364</v>
      </c>
      <c r="H23" s="182" t="s">
        <v>364</v>
      </c>
      <c r="I23" s="182" t="s">
        <v>364</v>
      </c>
      <c r="J23" s="182"/>
      <c r="K23" s="189"/>
    </row>
    <row r="24" spans="1:22" ht="16.5" customHeight="1">
      <c r="A24" s="187" t="s">
        <v>363</v>
      </c>
      <c r="B24" s="182"/>
      <c r="C24" s="182"/>
      <c r="D24" s="182" t="s">
        <v>364</v>
      </c>
      <c r="E24" s="182" t="s">
        <v>364</v>
      </c>
      <c r="F24" s="182" t="s">
        <v>364</v>
      </c>
      <c r="G24" s="182" t="s">
        <v>364</v>
      </c>
      <c r="H24" s="182" t="s">
        <v>364</v>
      </c>
      <c r="I24" s="182" t="s">
        <v>364</v>
      </c>
      <c r="J24" s="182"/>
      <c r="K24" s="189"/>
    </row>
    <row r="25" spans="1:22" ht="16.5" customHeight="1">
      <c r="A25" s="187" t="s">
        <v>274</v>
      </c>
      <c r="B25" s="182"/>
      <c r="C25" s="182"/>
      <c r="D25" s="182" t="s">
        <v>364</v>
      </c>
      <c r="E25" s="182" t="s">
        <v>364</v>
      </c>
      <c r="F25" s="182" t="s">
        <v>364</v>
      </c>
      <c r="G25" s="182" t="s">
        <v>364</v>
      </c>
      <c r="H25" s="182" t="s">
        <v>364</v>
      </c>
      <c r="I25" s="182" t="s">
        <v>364</v>
      </c>
      <c r="J25" s="182"/>
      <c r="K25" s="190"/>
    </row>
    <row r="26" spans="1:22" ht="16.5" customHeight="1">
      <c r="A26" s="191"/>
      <c r="B26" s="182"/>
      <c r="C26" s="182"/>
      <c r="D26" s="182"/>
      <c r="E26" s="182"/>
      <c r="F26" s="182"/>
      <c r="G26" s="182"/>
      <c r="H26" s="182"/>
      <c r="I26" s="182"/>
      <c r="J26" s="182"/>
      <c r="K26" s="190"/>
    </row>
    <row r="27" spans="1:22" ht="16.5" customHeight="1">
      <c r="A27" s="180"/>
      <c r="B27" s="181"/>
      <c r="C27" s="181"/>
      <c r="D27" s="181"/>
      <c r="E27" s="181"/>
      <c r="F27" s="181"/>
      <c r="G27" s="181"/>
      <c r="H27" s="181"/>
      <c r="I27" s="181"/>
      <c r="J27" s="181"/>
      <c r="K27" s="186"/>
    </row>
    <row r="28" spans="1:22" ht="16.5" customHeight="1">
      <c r="A28" s="115"/>
      <c r="B28" s="146"/>
      <c r="C28" s="146"/>
      <c r="D28" s="146"/>
      <c r="E28" s="146"/>
      <c r="F28" s="146"/>
      <c r="G28" s="146"/>
      <c r="H28" s="146"/>
      <c r="I28" s="146"/>
      <c r="J28" s="146"/>
      <c r="K28" s="155"/>
    </row>
    <row r="29" spans="1:22" ht="18" customHeight="1">
      <c r="A29" s="247" t="s">
        <v>118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 t="s">
        <v>119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.75" customHeight="1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1:22" ht="18" customHeight="1">
      <c r="A32" s="247" t="s">
        <v>120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4.25">
      <c r="A33" s="256" t="s">
        <v>121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4.25">
      <c r="A34" s="259" t="s">
        <v>122</v>
      </c>
      <c r="B34" s="260"/>
      <c r="C34" s="122" t="s">
        <v>66</v>
      </c>
      <c r="D34" s="122" t="s">
        <v>67</v>
      </c>
      <c r="E34" s="261" t="s">
        <v>123</v>
      </c>
      <c r="F34" s="262"/>
      <c r="G34" s="262"/>
      <c r="H34" s="262"/>
      <c r="I34" s="262"/>
      <c r="J34" s="262"/>
      <c r="K34" s="263"/>
    </row>
    <row r="35" spans="1:11" ht="14.25">
      <c r="A35" s="264" t="s">
        <v>124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pans="1:11" ht="14.25">
      <c r="A36" s="265" t="s">
        <v>125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14.25">
      <c r="A37" s="268" t="s">
        <v>126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4.25">
      <c r="A38" s="268" t="s">
        <v>127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4.25">
      <c r="A39" s="268" t="s">
        <v>128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4.25">
      <c r="A40" s="268" t="s">
        <v>129</v>
      </c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4.25">
      <c r="A41" s="268" t="s">
        <v>130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4.25">
      <c r="A42" s="268" t="s">
        <v>131</v>
      </c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4.25">
      <c r="A43" s="268" t="s">
        <v>132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>
      <c r="A44" s="268" t="s">
        <v>133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70"/>
    </row>
    <row r="45" spans="1:11" ht="14.25">
      <c r="A45" s="268" t="s">
        <v>134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70"/>
    </row>
    <row r="46" spans="1:11" ht="14.25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70"/>
    </row>
    <row r="47" spans="1:11" ht="14.25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14.25">
      <c r="A48" s="268"/>
      <c r="B48" s="269"/>
      <c r="C48" s="269"/>
      <c r="D48" s="269"/>
      <c r="E48" s="269"/>
      <c r="F48" s="269"/>
      <c r="G48" s="269"/>
      <c r="H48" s="269"/>
      <c r="I48" s="269"/>
      <c r="J48" s="269"/>
      <c r="K48" s="270"/>
    </row>
    <row r="49" spans="1:11" ht="14.25">
      <c r="A49" s="271" t="s">
        <v>135</v>
      </c>
      <c r="B49" s="272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ht="14.25">
      <c r="A50" s="237" t="s">
        <v>136</v>
      </c>
      <c r="B50" s="238"/>
      <c r="C50" s="238"/>
      <c r="D50" s="238"/>
      <c r="E50" s="238"/>
      <c r="F50" s="238"/>
      <c r="G50" s="238"/>
      <c r="H50" s="238"/>
      <c r="I50" s="238"/>
      <c r="J50" s="238"/>
      <c r="K50" s="239"/>
    </row>
    <row r="51" spans="1:11" ht="14.25">
      <c r="A51" s="141" t="s">
        <v>137</v>
      </c>
      <c r="B51" s="138" t="s">
        <v>93</v>
      </c>
      <c r="C51" s="138" t="s">
        <v>94</v>
      </c>
      <c r="D51" s="138" t="s">
        <v>86</v>
      </c>
      <c r="E51" s="143" t="s">
        <v>138</v>
      </c>
      <c r="F51" s="138" t="s">
        <v>93</v>
      </c>
      <c r="G51" s="138" t="s">
        <v>94</v>
      </c>
      <c r="H51" s="138" t="s">
        <v>86</v>
      </c>
      <c r="I51" s="143" t="s">
        <v>139</v>
      </c>
      <c r="J51" s="138" t="s">
        <v>93</v>
      </c>
      <c r="K51" s="153" t="s">
        <v>94</v>
      </c>
    </row>
    <row r="52" spans="1:11" ht="14.25">
      <c r="A52" s="114" t="s">
        <v>85</v>
      </c>
      <c r="B52" s="122" t="s">
        <v>93</v>
      </c>
      <c r="C52" s="122" t="s">
        <v>94</v>
      </c>
      <c r="D52" s="122" t="s">
        <v>86</v>
      </c>
      <c r="E52" s="126" t="s">
        <v>92</v>
      </c>
      <c r="F52" s="122" t="s">
        <v>93</v>
      </c>
      <c r="G52" s="122" t="s">
        <v>94</v>
      </c>
      <c r="H52" s="122" t="s">
        <v>86</v>
      </c>
      <c r="I52" s="126" t="s">
        <v>103</v>
      </c>
      <c r="J52" s="122" t="s">
        <v>93</v>
      </c>
      <c r="K52" s="131" t="s">
        <v>94</v>
      </c>
    </row>
    <row r="53" spans="1:11" ht="14.25">
      <c r="A53" s="230" t="s">
        <v>140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40"/>
    </row>
    <row r="54" spans="1:11" ht="14.25">
      <c r="A54" s="264" t="s">
        <v>141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</row>
    <row r="55" spans="1:11" ht="14.25">
      <c r="A55" s="265"/>
      <c r="B55" s="266"/>
      <c r="C55" s="266"/>
      <c r="D55" s="266"/>
      <c r="E55" s="266"/>
      <c r="F55" s="266"/>
      <c r="G55" s="266"/>
      <c r="H55" s="266"/>
      <c r="I55" s="266"/>
      <c r="J55" s="266"/>
      <c r="K55" s="267"/>
    </row>
    <row r="56" spans="1:11" ht="14.25">
      <c r="A56" s="147" t="s">
        <v>142</v>
      </c>
      <c r="B56" s="274" t="s">
        <v>143</v>
      </c>
      <c r="C56" s="274"/>
      <c r="D56" s="148" t="s">
        <v>144</v>
      </c>
      <c r="E56" s="149" t="s">
        <v>145</v>
      </c>
      <c r="F56" s="150" t="s">
        <v>146</v>
      </c>
      <c r="G56" s="151">
        <v>44636</v>
      </c>
      <c r="H56" s="275" t="s">
        <v>147</v>
      </c>
      <c r="I56" s="276"/>
      <c r="J56" s="277" t="s">
        <v>148</v>
      </c>
      <c r="K56" s="278"/>
    </row>
    <row r="57" spans="1:11" ht="14.25">
      <c r="A57" s="264" t="s">
        <v>149</v>
      </c>
      <c r="B57" s="264"/>
      <c r="C57" s="264"/>
      <c r="D57" s="264"/>
      <c r="E57" s="264"/>
      <c r="F57" s="264"/>
      <c r="G57" s="264"/>
      <c r="H57" s="264"/>
      <c r="I57" s="264"/>
      <c r="J57" s="264"/>
      <c r="K57" s="264"/>
    </row>
    <row r="58" spans="1:11" ht="14.25">
      <c r="A58" s="279"/>
      <c r="B58" s="280"/>
      <c r="C58" s="280"/>
      <c r="D58" s="280"/>
      <c r="E58" s="280"/>
      <c r="F58" s="280"/>
      <c r="G58" s="280"/>
      <c r="H58" s="280"/>
      <c r="I58" s="280"/>
      <c r="J58" s="280"/>
      <c r="K58" s="281"/>
    </row>
    <row r="59" spans="1:11" ht="14.25">
      <c r="A59" s="147" t="s">
        <v>142</v>
      </c>
      <c r="B59" s="274" t="s">
        <v>143</v>
      </c>
      <c r="C59" s="274"/>
      <c r="D59" s="148" t="s">
        <v>144</v>
      </c>
      <c r="E59" s="152"/>
      <c r="F59" s="150" t="s">
        <v>150</v>
      </c>
      <c r="G59" s="151"/>
      <c r="H59" s="275" t="s">
        <v>147</v>
      </c>
      <c r="I59" s="276"/>
      <c r="J59" s="277"/>
      <c r="K59" s="278"/>
    </row>
  </sheetData>
  <mergeCells count="66">
    <mergeCell ref="A57:K57"/>
    <mergeCell ref="A58:K58"/>
    <mergeCell ref="B59:C59"/>
    <mergeCell ref="H59:I59"/>
    <mergeCell ref="J59:K59"/>
    <mergeCell ref="A53:K53"/>
    <mergeCell ref="A54:K54"/>
    <mergeCell ref="A55:K55"/>
    <mergeCell ref="B56:C56"/>
    <mergeCell ref="H56:I56"/>
    <mergeCell ref="J56:K56"/>
    <mergeCell ref="A46:K46"/>
    <mergeCell ref="A47:K47"/>
    <mergeCell ref="A48:K48"/>
    <mergeCell ref="A49:K49"/>
    <mergeCell ref="A50:K50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topLeftCell="A13" workbookViewId="0">
      <selection activeCell="K22" sqref="K22"/>
    </sheetView>
  </sheetViews>
  <sheetFormatPr defaultColWidth="9" defaultRowHeight="26.1" customHeight="1"/>
  <cols>
    <col min="1" max="1" width="17.125" style="34" customWidth="1"/>
    <col min="2" max="8" width="9.375" style="34" customWidth="1"/>
    <col min="9" max="9" width="1.375" style="34" customWidth="1"/>
    <col min="10" max="10" width="16.5" style="34" customWidth="1"/>
    <col min="11" max="11" width="17" style="34" customWidth="1"/>
    <col min="12" max="12" width="18.5" style="34" customWidth="1"/>
    <col min="13" max="13" width="16.625" style="34" customWidth="1"/>
    <col min="14" max="14" width="14.125" style="34" customWidth="1"/>
    <col min="15" max="15" width="16.375" style="34" customWidth="1"/>
    <col min="16" max="16384" width="9" style="34"/>
  </cols>
  <sheetData>
    <row r="1" spans="1:15" ht="30" customHeight="1">
      <c r="A1" s="284" t="s">
        <v>151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5" ht="15.95" customHeight="1">
      <c r="A2" s="35" t="s">
        <v>62</v>
      </c>
      <c r="B2" s="286" t="s">
        <v>63</v>
      </c>
      <c r="C2" s="286"/>
      <c r="D2" s="36" t="s">
        <v>68</v>
      </c>
      <c r="E2" s="286" t="s">
        <v>69</v>
      </c>
      <c r="F2" s="286"/>
      <c r="G2" s="286"/>
      <c r="H2" s="286"/>
      <c r="I2" s="57"/>
      <c r="J2" s="58" t="s">
        <v>57</v>
      </c>
      <c r="K2" s="286" t="s">
        <v>152</v>
      </c>
      <c r="L2" s="286"/>
      <c r="M2" s="286"/>
      <c r="N2" s="286"/>
      <c r="O2" s="287"/>
    </row>
    <row r="3" spans="1:15" ht="15.95" customHeight="1">
      <c r="A3" s="283" t="s">
        <v>153</v>
      </c>
      <c r="B3" s="282" t="s">
        <v>154</v>
      </c>
      <c r="C3" s="282"/>
      <c r="D3" s="282"/>
      <c r="E3" s="282"/>
      <c r="F3" s="282"/>
      <c r="G3" s="282"/>
      <c r="H3" s="282"/>
      <c r="I3" s="59"/>
      <c r="J3" s="288" t="s">
        <v>155</v>
      </c>
      <c r="K3" s="288"/>
      <c r="L3" s="288"/>
      <c r="M3" s="288"/>
      <c r="N3" s="288"/>
      <c r="O3" s="289"/>
    </row>
    <row r="4" spans="1:15" ht="15.95" customHeight="1">
      <c r="A4" s="283"/>
      <c r="B4" s="37" t="s">
        <v>110</v>
      </c>
      <c r="C4" s="37" t="s">
        <v>111</v>
      </c>
      <c r="D4" s="37" t="s">
        <v>112</v>
      </c>
      <c r="E4" s="37" t="s">
        <v>113</v>
      </c>
      <c r="F4" s="37" t="s">
        <v>114</v>
      </c>
      <c r="G4" s="37" t="s">
        <v>115</v>
      </c>
      <c r="H4" s="38" t="s">
        <v>156</v>
      </c>
      <c r="I4" s="59"/>
      <c r="J4" s="60" t="s">
        <v>112</v>
      </c>
      <c r="K4" s="60" t="s">
        <v>112</v>
      </c>
      <c r="L4" s="61"/>
      <c r="M4" s="61"/>
      <c r="N4" s="61"/>
      <c r="O4" s="62"/>
    </row>
    <row r="5" spans="1:15" ht="15.95" customHeight="1">
      <c r="A5" s="283"/>
      <c r="B5" s="39" t="s">
        <v>157</v>
      </c>
      <c r="C5" s="39" t="s">
        <v>158</v>
      </c>
      <c r="D5" s="39" t="s">
        <v>159</v>
      </c>
      <c r="E5" s="39" t="s">
        <v>160</v>
      </c>
      <c r="F5" s="39" t="s">
        <v>161</v>
      </c>
      <c r="G5" s="39" t="s">
        <v>162</v>
      </c>
      <c r="H5" s="39" t="s">
        <v>163</v>
      </c>
      <c r="I5" s="59"/>
      <c r="J5" s="60" t="s">
        <v>233</v>
      </c>
      <c r="K5" s="60" t="s">
        <v>233</v>
      </c>
      <c r="L5" s="63"/>
      <c r="M5" s="63"/>
      <c r="N5" s="63"/>
      <c r="O5" s="64"/>
    </row>
    <row r="6" spans="1:15" ht="15.95" customHeight="1">
      <c r="A6" s="40" t="s">
        <v>164</v>
      </c>
      <c r="B6" s="41">
        <f t="shared" ref="B6" si="0">C6-1</f>
        <v>73</v>
      </c>
      <c r="C6" s="41">
        <f t="shared" ref="C6" si="1">D6-2</f>
        <v>74</v>
      </c>
      <c r="D6" s="41">
        <v>76</v>
      </c>
      <c r="E6" s="41">
        <f t="shared" ref="E6" si="2">D6+2</f>
        <v>78</v>
      </c>
      <c r="F6" s="41">
        <f t="shared" ref="F6" si="3">E6+2</f>
        <v>80</v>
      </c>
      <c r="G6" s="41">
        <f t="shared" ref="G6" si="4">F6+1</f>
        <v>81</v>
      </c>
      <c r="H6" s="41">
        <f t="shared" ref="H6" si="5">G6+1</f>
        <v>82</v>
      </c>
      <c r="I6" s="59"/>
      <c r="J6" s="60" t="s">
        <v>234</v>
      </c>
      <c r="K6" s="60"/>
      <c r="L6" s="60"/>
      <c r="M6" s="60"/>
      <c r="N6" s="60"/>
      <c r="O6" s="65"/>
    </row>
    <row r="7" spans="1:15" ht="15.95" customHeight="1">
      <c r="A7" s="40" t="s">
        <v>165</v>
      </c>
      <c r="B7" s="41">
        <f t="shared" ref="B7:B9" si="6">C7-4</f>
        <v>114</v>
      </c>
      <c r="C7" s="41">
        <f t="shared" ref="C7:C9" si="7">D7-4</f>
        <v>118</v>
      </c>
      <c r="D7" s="41">
        <v>122</v>
      </c>
      <c r="E7" s="41">
        <f t="shared" ref="E7:E9" si="8">D7+4</f>
        <v>126</v>
      </c>
      <c r="F7" s="41">
        <f>E7+4</f>
        <v>130</v>
      </c>
      <c r="G7" s="41">
        <f t="shared" ref="G7:G9" si="9">F7+6</f>
        <v>136</v>
      </c>
      <c r="H7" s="41">
        <f>G7+6</f>
        <v>142</v>
      </c>
      <c r="I7" s="59"/>
      <c r="J7" s="66" t="s">
        <v>236</v>
      </c>
      <c r="K7" s="66"/>
      <c r="L7" s="66"/>
      <c r="M7" s="66"/>
      <c r="N7" s="66"/>
      <c r="O7" s="67"/>
    </row>
    <row r="8" spans="1:15" ht="15.95" customHeight="1">
      <c r="A8" s="40" t="s">
        <v>166</v>
      </c>
      <c r="B8" s="41">
        <f t="shared" si="6"/>
        <v>110</v>
      </c>
      <c r="C8" s="41">
        <f t="shared" si="7"/>
        <v>114</v>
      </c>
      <c r="D8" s="41">
        <v>118</v>
      </c>
      <c r="E8" s="41">
        <f t="shared" si="8"/>
        <v>122</v>
      </c>
      <c r="F8" s="41">
        <f>E8+5</f>
        <v>127</v>
      </c>
      <c r="G8" s="41">
        <f t="shared" si="9"/>
        <v>133</v>
      </c>
      <c r="H8" s="41">
        <f>G8+7</f>
        <v>140</v>
      </c>
      <c r="I8" s="59"/>
      <c r="J8" s="66" t="s">
        <v>235</v>
      </c>
      <c r="K8" s="66"/>
      <c r="L8" s="66"/>
      <c r="M8" s="66"/>
      <c r="N8" s="66"/>
      <c r="O8" s="67"/>
    </row>
    <row r="9" spans="1:15" ht="15.95" customHeight="1">
      <c r="A9" s="40" t="s">
        <v>167</v>
      </c>
      <c r="B9" s="41">
        <f t="shared" si="6"/>
        <v>110</v>
      </c>
      <c r="C9" s="41">
        <f t="shared" si="7"/>
        <v>114</v>
      </c>
      <c r="D9" s="41">
        <v>118</v>
      </c>
      <c r="E9" s="41">
        <f t="shared" si="8"/>
        <v>122</v>
      </c>
      <c r="F9" s="41">
        <f>E9+5</f>
        <v>127</v>
      </c>
      <c r="G9" s="41">
        <f t="shared" si="9"/>
        <v>133</v>
      </c>
      <c r="H9" s="41">
        <f>G9+7</f>
        <v>140</v>
      </c>
      <c r="I9" s="59"/>
      <c r="J9" s="66" t="s">
        <v>237</v>
      </c>
      <c r="K9" s="66"/>
      <c r="L9" s="66"/>
      <c r="M9" s="66"/>
      <c r="N9" s="66"/>
      <c r="O9" s="67"/>
    </row>
    <row r="10" spans="1:15" ht="15.95" customHeight="1">
      <c r="A10" s="40" t="s">
        <v>168</v>
      </c>
      <c r="B10" s="41">
        <f>C10-1.2</f>
        <v>47.599999999999994</v>
      </c>
      <c r="C10" s="41">
        <f>D10-1.2</f>
        <v>48.8</v>
      </c>
      <c r="D10" s="41">
        <v>50</v>
      </c>
      <c r="E10" s="41">
        <f>D10+1.2</f>
        <v>51.2</v>
      </c>
      <c r="F10" s="41">
        <f>E10+1.2</f>
        <v>52.400000000000006</v>
      </c>
      <c r="G10" s="41">
        <f>F10+1.4</f>
        <v>53.800000000000004</v>
      </c>
      <c r="H10" s="41">
        <f>G10+1.4</f>
        <v>55.2</v>
      </c>
      <c r="I10" s="59"/>
      <c r="J10" s="66" t="s">
        <v>234</v>
      </c>
      <c r="K10" s="66"/>
      <c r="L10" s="66"/>
      <c r="M10" s="66"/>
      <c r="N10" s="66"/>
      <c r="O10" s="67"/>
    </row>
    <row r="11" spans="1:15" ht="15.95" customHeight="1">
      <c r="A11" s="40" t="s">
        <v>169</v>
      </c>
      <c r="B11" s="41">
        <f>C11-0.6</f>
        <v>63.199999999999996</v>
      </c>
      <c r="C11" s="41">
        <f>D11-1.2</f>
        <v>63.8</v>
      </c>
      <c r="D11" s="41">
        <v>65</v>
      </c>
      <c r="E11" s="41">
        <f>D11+1.2</f>
        <v>66.2</v>
      </c>
      <c r="F11" s="41">
        <f>E11+1.2</f>
        <v>67.400000000000006</v>
      </c>
      <c r="G11" s="41">
        <f>F11+0.6</f>
        <v>68</v>
      </c>
      <c r="H11" s="41">
        <f>G11+0.6</f>
        <v>68.599999999999994</v>
      </c>
      <c r="I11" s="59"/>
      <c r="J11" s="66" t="s">
        <v>237</v>
      </c>
      <c r="K11" s="66"/>
      <c r="L11" s="66"/>
      <c r="M11" s="66"/>
      <c r="N11" s="66"/>
      <c r="O11" s="67"/>
    </row>
    <row r="12" spans="1:15" ht="15.95" customHeight="1">
      <c r="A12" s="43" t="s">
        <v>170</v>
      </c>
      <c r="B12" s="41">
        <f>C12-0.8</f>
        <v>23.4</v>
      </c>
      <c r="C12" s="41">
        <f>D12-0.8</f>
        <v>24.2</v>
      </c>
      <c r="D12" s="41">
        <v>25</v>
      </c>
      <c r="E12" s="41">
        <f>D12+0.8</f>
        <v>25.8</v>
      </c>
      <c r="F12" s="41">
        <f>E12+0.8</f>
        <v>26.6</v>
      </c>
      <c r="G12" s="41">
        <f>F12+1.3</f>
        <v>27.900000000000002</v>
      </c>
      <c r="H12" s="41">
        <f>G12+1.3</f>
        <v>29.200000000000003</v>
      </c>
      <c r="I12" s="59"/>
      <c r="J12" s="66" t="s">
        <v>235</v>
      </c>
      <c r="K12" s="66"/>
      <c r="L12" s="66"/>
      <c r="M12" s="66"/>
      <c r="N12" s="66"/>
      <c r="O12" s="67"/>
    </row>
    <row r="13" spans="1:15" ht="15.95" customHeight="1">
      <c r="A13" s="40" t="s">
        <v>171</v>
      </c>
      <c r="B13" s="44">
        <f>C13-0.7</f>
        <v>20.100000000000001</v>
      </c>
      <c r="C13" s="44">
        <f>D13-0.7</f>
        <v>20.8</v>
      </c>
      <c r="D13" s="44">
        <v>21.5</v>
      </c>
      <c r="E13" s="44">
        <f>D13+0.7</f>
        <v>22.2</v>
      </c>
      <c r="F13" s="44">
        <f>E13+0.7</f>
        <v>22.9</v>
      </c>
      <c r="G13" s="44">
        <f>F13+1</f>
        <v>23.9</v>
      </c>
      <c r="H13" s="44">
        <f>G13+1</f>
        <v>24.9</v>
      </c>
      <c r="I13" s="59"/>
      <c r="J13" s="66" t="s">
        <v>237</v>
      </c>
      <c r="K13" s="66"/>
      <c r="L13" s="66"/>
      <c r="M13" s="66"/>
      <c r="N13" s="66"/>
      <c r="O13" s="67"/>
    </row>
    <row r="14" spans="1:15" ht="15.95" customHeight="1">
      <c r="A14" s="40" t="s">
        <v>172</v>
      </c>
      <c r="B14" s="45">
        <f>C14-0.5</f>
        <v>13.5</v>
      </c>
      <c r="C14" s="45">
        <f>D14-0.5</f>
        <v>14</v>
      </c>
      <c r="D14" s="45">
        <v>14.5</v>
      </c>
      <c r="E14" s="45">
        <f>D14+0.5</f>
        <v>15</v>
      </c>
      <c r="F14" s="45">
        <f>E14+0.5</f>
        <v>15.5</v>
      </c>
      <c r="G14" s="45">
        <f>F14+0.7</f>
        <v>16.2</v>
      </c>
      <c r="H14" s="45">
        <f>G14+0.7</f>
        <v>16.899999999999999</v>
      </c>
      <c r="I14" s="59"/>
      <c r="J14" s="66" t="s">
        <v>235</v>
      </c>
      <c r="K14" s="66"/>
      <c r="L14" s="66"/>
      <c r="M14" s="66"/>
      <c r="N14" s="66"/>
      <c r="O14" s="67"/>
    </row>
    <row r="15" spans="1:15" ht="15.95" customHeight="1">
      <c r="A15" s="40" t="s">
        <v>173</v>
      </c>
      <c r="B15" s="41">
        <f t="shared" ref="B15:B19" si="10">C15-1</f>
        <v>56</v>
      </c>
      <c r="C15" s="41">
        <f>D15-1</f>
        <v>57</v>
      </c>
      <c r="D15" s="101">
        <v>58</v>
      </c>
      <c r="E15" s="41">
        <f>D15+1</f>
        <v>59</v>
      </c>
      <c r="F15" s="41">
        <f>E15+1</f>
        <v>60</v>
      </c>
      <c r="G15" s="41">
        <f>F15+1.5</f>
        <v>61.5</v>
      </c>
      <c r="H15" s="41">
        <f>G15+1.5</f>
        <v>63</v>
      </c>
      <c r="I15" s="59"/>
      <c r="J15" s="66" t="s">
        <v>237</v>
      </c>
      <c r="K15" s="66"/>
      <c r="L15" s="66"/>
      <c r="M15" s="66"/>
      <c r="N15" s="66"/>
      <c r="O15" s="67"/>
    </row>
    <row r="16" spans="1:15" ht="15.95" customHeight="1">
      <c r="A16" s="283" t="s">
        <v>153</v>
      </c>
      <c r="B16" s="282" t="s">
        <v>174</v>
      </c>
      <c r="C16" s="282"/>
      <c r="D16" s="282"/>
      <c r="E16" s="282"/>
      <c r="F16" s="282"/>
      <c r="G16" s="282"/>
      <c r="H16" s="282"/>
      <c r="I16" s="59"/>
      <c r="J16" s="68"/>
      <c r="K16" s="68"/>
      <c r="L16" s="68"/>
      <c r="M16" s="68"/>
      <c r="N16" s="68"/>
      <c r="O16" s="69"/>
    </row>
    <row r="17" spans="1:15" ht="15.95" customHeight="1">
      <c r="A17" s="283"/>
      <c r="B17" s="37" t="s">
        <v>110</v>
      </c>
      <c r="C17" s="37" t="s">
        <v>111</v>
      </c>
      <c r="D17" s="37" t="s">
        <v>112</v>
      </c>
      <c r="E17" s="37" t="s">
        <v>113</v>
      </c>
      <c r="F17" s="37" t="s">
        <v>114</v>
      </c>
      <c r="G17" s="37" t="s">
        <v>115</v>
      </c>
      <c r="H17" s="38" t="s">
        <v>156</v>
      </c>
      <c r="I17" s="59"/>
      <c r="J17" s="60" t="s">
        <v>112</v>
      </c>
      <c r="K17" s="60" t="s">
        <v>112</v>
      </c>
      <c r="L17" s="66"/>
      <c r="M17" s="66"/>
      <c r="N17" s="66"/>
      <c r="O17" s="67"/>
    </row>
    <row r="18" spans="1:15" ht="15.95" customHeight="1">
      <c r="A18" s="283"/>
      <c r="B18" s="39" t="s">
        <v>157</v>
      </c>
      <c r="C18" s="39" t="s">
        <v>158</v>
      </c>
      <c r="D18" s="39" t="s">
        <v>159</v>
      </c>
      <c r="E18" s="39" t="s">
        <v>160</v>
      </c>
      <c r="F18" s="39" t="s">
        <v>161</v>
      </c>
      <c r="G18" s="39" t="s">
        <v>162</v>
      </c>
      <c r="H18" s="39" t="s">
        <v>163</v>
      </c>
      <c r="I18" s="59"/>
      <c r="J18" s="60" t="s">
        <v>233</v>
      </c>
      <c r="K18" s="60" t="s">
        <v>233</v>
      </c>
      <c r="L18" s="66"/>
      <c r="M18" s="66"/>
      <c r="N18" s="66"/>
      <c r="O18" s="67"/>
    </row>
    <row r="19" spans="1:15" ht="15.95" customHeight="1">
      <c r="A19" s="48" t="s">
        <v>164</v>
      </c>
      <c r="B19" s="41">
        <f t="shared" si="10"/>
        <v>68</v>
      </c>
      <c r="C19" s="41">
        <f t="shared" ref="C19" si="11">D19-2</f>
        <v>69</v>
      </c>
      <c r="D19" s="41">
        <v>71</v>
      </c>
      <c r="E19" s="41">
        <f t="shared" ref="E19" si="12">D19+2</f>
        <v>73</v>
      </c>
      <c r="F19" s="41">
        <f t="shared" ref="F19" si="13">E19+2</f>
        <v>75</v>
      </c>
      <c r="G19" s="41">
        <f t="shared" ref="G19" si="14">F19+1</f>
        <v>76</v>
      </c>
      <c r="H19" s="41">
        <f t="shared" ref="H19" si="15">G19+1</f>
        <v>77</v>
      </c>
      <c r="I19" s="59"/>
      <c r="J19" s="66" t="s">
        <v>235</v>
      </c>
      <c r="K19" s="66"/>
      <c r="L19" s="66"/>
      <c r="M19" s="66"/>
      <c r="N19" s="66"/>
      <c r="O19" s="67"/>
    </row>
    <row r="20" spans="1:15" ht="15.95" customHeight="1">
      <c r="A20" s="48" t="s">
        <v>165</v>
      </c>
      <c r="B20" s="41">
        <f t="shared" ref="B20:B22" si="16">C20-4</f>
        <v>104</v>
      </c>
      <c r="C20" s="41">
        <f t="shared" ref="C20:C22" si="17">D20-4</f>
        <v>108</v>
      </c>
      <c r="D20" s="41">
        <v>112</v>
      </c>
      <c r="E20" s="41">
        <f t="shared" ref="E20:E22" si="18">D20+4</f>
        <v>116</v>
      </c>
      <c r="F20" s="41">
        <f>E20+4</f>
        <v>120</v>
      </c>
      <c r="G20" s="41">
        <f t="shared" ref="G20:G22" si="19">F20+6</f>
        <v>126</v>
      </c>
      <c r="H20" s="41">
        <f>G20+6</f>
        <v>132</v>
      </c>
      <c r="I20" s="59"/>
      <c r="J20" s="60" t="s">
        <v>235</v>
      </c>
      <c r="K20" s="60"/>
      <c r="L20" s="60"/>
      <c r="M20" s="60"/>
      <c r="N20" s="60"/>
      <c r="O20" s="65"/>
    </row>
    <row r="21" spans="1:15" ht="15.95" customHeight="1">
      <c r="A21" s="48" t="s">
        <v>166</v>
      </c>
      <c r="B21" s="41">
        <f t="shared" si="16"/>
        <v>98</v>
      </c>
      <c r="C21" s="41">
        <f t="shared" si="17"/>
        <v>102</v>
      </c>
      <c r="D21" s="41">
        <v>106</v>
      </c>
      <c r="E21" s="41">
        <f t="shared" si="18"/>
        <v>110</v>
      </c>
      <c r="F21" s="41">
        <f>E21+5</f>
        <v>115</v>
      </c>
      <c r="G21" s="41">
        <f t="shared" si="19"/>
        <v>121</v>
      </c>
      <c r="H21" s="41">
        <f>G21+7</f>
        <v>128</v>
      </c>
      <c r="I21" s="59"/>
      <c r="J21" s="60" t="s">
        <v>235</v>
      </c>
      <c r="K21" s="60"/>
      <c r="L21" s="60"/>
      <c r="M21" s="60"/>
      <c r="N21" s="60"/>
      <c r="O21" s="65"/>
    </row>
    <row r="22" spans="1:15" ht="15.95" customHeight="1">
      <c r="A22" s="48" t="s">
        <v>167</v>
      </c>
      <c r="B22" s="41">
        <f t="shared" si="16"/>
        <v>98</v>
      </c>
      <c r="C22" s="41">
        <f t="shared" si="17"/>
        <v>102</v>
      </c>
      <c r="D22" s="41">
        <v>106</v>
      </c>
      <c r="E22" s="41">
        <f t="shared" si="18"/>
        <v>110</v>
      </c>
      <c r="F22" s="41">
        <f>E22+5</f>
        <v>115</v>
      </c>
      <c r="G22" s="41">
        <f t="shared" si="19"/>
        <v>121</v>
      </c>
      <c r="H22" s="41">
        <f>G22+7</f>
        <v>128</v>
      </c>
      <c r="I22" s="59"/>
      <c r="J22" s="60" t="s">
        <v>235</v>
      </c>
      <c r="K22" s="60"/>
      <c r="L22" s="60"/>
      <c r="M22" s="60"/>
      <c r="N22" s="60"/>
      <c r="O22" s="65"/>
    </row>
    <row r="23" spans="1:15" ht="15.95" customHeight="1">
      <c r="A23" s="48" t="s">
        <v>168</v>
      </c>
      <c r="B23" s="41">
        <f>C23-1.2</f>
        <v>44.599999999999994</v>
      </c>
      <c r="C23" s="41">
        <f>D23-1.2</f>
        <v>45.8</v>
      </c>
      <c r="D23" s="41">
        <v>47</v>
      </c>
      <c r="E23" s="41">
        <f>D23+1.2</f>
        <v>48.2</v>
      </c>
      <c r="F23" s="41">
        <f>E23+1.2</f>
        <v>49.400000000000006</v>
      </c>
      <c r="G23" s="41">
        <f>F23+1.4</f>
        <v>50.800000000000004</v>
      </c>
      <c r="H23" s="41">
        <f>G23+1.4</f>
        <v>52.2</v>
      </c>
      <c r="I23" s="59"/>
      <c r="J23" s="60" t="s">
        <v>234</v>
      </c>
      <c r="K23" s="60"/>
      <c r="L23" s="60"/>
      <c r="M23" s="60"/>
      <c r="N23" s="60"/>
      <c r="O23" s="65"/>
    </row>
    <row r="24" spans="1:15" ht="15.95" customHeight="1">
      <c r="A24" s="48" t="s">
        <v>169</v>
      </c>
      <c r="B24" s="41">
        <f>C24-0.6</f>
        <v>60.199999999999996</v>
      </c>
      <c r="C24" s="41">
        <f>D24-1.2</f>
        <v>60.8</v>
      </c>
      <c r="D24" s="41">
        <v>62</v>
      </c>
      <c r="E24" s="41">
        <f>D24+1.2</f>
        <v>63.2</v>
      </c>
      <c r="F24" s="41">
        <f>E24+1.2</f>
        <v>64.400000000000006</v>
      </c>
      <c r="G24" s="41">
        <f>F24+0.6</f>
        <v>65</v>
      </c>
      <c r="H24" s="41">
        <f>G24+0.6</f>
        <v>65.599999999999994</v>
      </c>
      <c r="I24" s="59"/>
      <c r="J24" s="60" t="s">
        <v>235</v>
      </c>
      <c r="K24" s="60"/>
      <c r="L24" s="60"/>
      <c r="M24" s="60"/>
      <c r="N24" s="60"/>
      <c r="O24" s="65"/>
    </row>
    <row r="25" spans="1:15" ht="15.95" customHeight="1">
      <c r="A25" s="49" t="s">
        <v>170</v>
      </c>
      <c r="B25" s="41">
        <f>C25-0.8</f>
        <v>20.399999999999999</v>
      </c>
      <c r="C25" s="41">
        <f>D25-0.8</f>
        <v>21.2</v>
      </c>
      <c r="D25" s="41">
        <v>22</v>
      </c>
      <c r="E25" s="41">
        <f>D25+0.8</f>
        <v>22.8</v>
      </c>
      <c r="F25" s="41">
        <f>E25+0.8</f>
        <v>23.6</v>
      </c>
      <c r="G25" s="41">
        <f>F25+1.3</f>
        <v>24.900000000000002</v>
      </c>
      <c r="H25" s="41">
        <f>G25+1.3</f>
        <v>26.200000000000003</v>
      </c>
      <c r="I25" s="59"/>
      <c r="J25" s="66" t="s">
        <v>234</v>
      </c>
      <c r="K25" s="66"/>
      <c r="L25" s="66"/>
      <c r="M25" s="66"/>
      <c r="N25" s="66"/>
      <c r="O25" s="67"/>
    </row>
    <row r="26" spans="1:15" ht="15.95" customHeight="1">
      <c r="A26" s="48" t="s">
        <v>171</v>
      </c>
      <c r="B26" s="41">
        <f>C26-0.7</f>
        <v>15.600000000000001</v>
      </c>
      <c r="C26" s="41">
        <f>D26-0.7</f>
        <v>16.3</v>
      </c>
      <c r="D26" s="41">
        <v>17</v>
      </c>
      <c r="E26" s="41">
        <f>D26+0.7</f>
        <v>17.7</v>
      </c>
      <c r="F26" s="41">
        <f>E26+0.7</f>
        <v>18.399999999999999</v>
      </c>
      <c r="G26" s="41">
        <f>F26+1</f>
        <v>19.399999999999999</v>
      </c>
      <c r="H26" s="41">
        <f>G26+1</f>
        <v>20.399999999999999</v>
      </c>
      <c r="I26" s="59"/>
      <c r="J26" s="66" t="s">
        <v>234</v>
      </c>
      <c r="K26" s="66"/>
      <c r="L26" s="66"/>
      <c r="M26" s="66"/>
      <c r="N26" s="66"/>
      <c r="O26" s="67"/>
    </row>
    <row r="27" spans="1:15" ht="15.95" customHeight="1">
      <c r="A27" s="48" t="s">
        <v>172</v>
      </c>
      <c r="B27" s="45">
        <f>C27-0.5</f>
        <v>10</v>
      </c>
      <c r="C27" s="45">
        <f>D27-0.5</f>
        <v>10.5</v>
      </c>
      <c r="D27" s="45">
        <v>11</v>
      </c>
      <c r="E27" s="45">
        <f>D27+0.5</f>
        <v>11.5</v>
      </c>
      <c r="F27" s="45">
        <f>E27+0.5</f>
        <v>12</v>
      </c>
      <c r="G27" s="45">
        <f>F27+0.7</f>
        <v>12.7</v>
      </c>
      <c r="H27" s="45">
        <f>G27+0.7</f>
        <v>13.399999999999999</v>
      </c>
      <c r="I27" s="59"/>
      <c r="J27" s="66" t="s">
        <v>234</v>
      </c>
      <c r="K27" s="66"/>
      <c r="L27" s="66"/>
      <c r="M27" s="66"/>
      <c r="N27" s="66"/>
      <c r="O27" s="67"/>
    </row>
    <row r="28" spans="1:15" ht="15.95" customHeight="1">
      <c r="A28" s="48" t="s">
        <v>173</v>
      </c>
      <c r="B28" s="41">
        <f>C28-1</f>
        <v>46</v>
      </c>
      <c r="C28" s="41">
        <f>D28-1</f>
        <v>47</v>
      </c>
      <c r="D28" s="102">
        <v>48</v>
      </c>
      <c r="E28" s="41">
        <f>D28+1</f>
        <v>49</v>
      </c>
      <c r="F28" s="41">
        <f>E28+1</f>
        <v>50</v>
      </c>
      <c r="G28" s="41">
        <f>F28+1.5</f>
        <v>51.5</v>
      </c>
      <c r="H28" s="41">
        <f>G28+1.5</f>
        <v>53</v>
      </c>
      <c r="I28" s="59"/>
      <c r="J28" s="66" t="s">
        <v>369</v>
      </c>
      <c r="K28" s="66"/>
      <c r="L28" s="66"/>
      <c r="M28" s="66"/>
      <c r="N28" s="66"/>
      <c r="O28" s="67"/>
    </row>
    <row r="29" spans="1:15" ht="15.95" customHeight="1" thickBot="1">
      <c r="A29" s="51"/>
      <c r="B29" s="52"/>
      <c r="C29" s="53"/>
      <c r="D29" s="53"/>
      <c r="E29" s="54"/>
      <c r="F29" s="54"/>
      <c r="G29" s="54"/>
      <c r="H29" s="52"/>
      <c r="I29" s="70"/>
      <c r="J29" s="52"/>
      <c r="K29" s="52"/>
      <c r="L29" s="71"/>
      <c r="M29" s="52"/>
      <c r="N29" s="52"/>
      <c r="O29" s="72"/>
    </row>
    <row r="30" spans="1:15" ht="14.25">
      <c r="A30" s="55" t="s">
        <v>123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5" ht="14.25">
      <c r="A31" s="34" t="s">
        <v>175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5" ht="14.25">
      <c r="A32" s="56"/>
      <c r="B32" s="56"/>
      <c r="C32" s="56"/>
      <c r="D32" s="56"/>
      <c r="E32" s="56"/>
      <c r="F32" s="56"/>
      <c r="G32" s="56"/>
      <c r="H32" s="56"/>
      <c r="I32" s="56"/>
      <c r="J32" s="55" t="s">
        <v>176</v>
      </c>
      <c r="K32" s="73"/>
      <c r="L32" s="55" t="s">
        <v>177</v>
      </c>
      <c r="M32" s="55"/>
      <c r="N32" s="55" t="s">
        <v>178</v>
      </c>
    </row>
  </sheetData>
  <mergeCells count="9">
    <mergeCell ref="B16:H16"/>
    <mergeCell ref="A3:A5"/>
    <mergeCell ref="A16:A18"/>
    <mergeCell ref="A1:O1"/>
    <mergeCell ref="B2:C2"/>
    <mergeCell ref="E2:H2"/>
    <mergeCell ref="K2:O2"/>
    <mergeCell ref="B3:H3"/>
    <mergeCell ref="J3:O3"/>
  </mergeCells>
  <phoneticPr fontId="3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6384" width="10" style="103"/>
  </cols>
  <sheetData>
    <row r="1" spans="1:11" ht="22.5" customHeight="1">
      <c r="A1" s="290" t="s">
        <v>179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104" t="s">
        <v>54</v>
      </c>
      <c r="B2" s="210" t="s">
        <v>365</v>
      </c>
      <c r="C2" s="210"/>
      <c r="D2" s="211" t="s">
        <v>55</v>
      </c>
      <c r="E2" s="211"/>
      <c r="F2" s="210"/>
      <c r="G2" s="210"/>
      <c r="H2" s="105" t="s">
        <v>57</v>
      </c>
      <c r="I2" s="212"/>
      <c r="J2" s="212"/>
      <c r="K2" s="213"/>
    </row>
    <row r="3" spans="1:11" ht="16.5" customHeight="1">
      <c r="A3" s="214" t="s">
        <v>59</v>
      </c>
      <c r="B3" s="215"/>
      <c r="C3" s="216"/>
      <c r="D3" s="217" t="s">
        <v>60</v>
      </c>
      <c r="E3" s="218"/>
      <c r="F3" s="218"/>
      <c r="G3" s="219"/>
      <c r="H3" s="217" t="s">
        <v>61</v>
      </c>
      <c r="I3" s="218"/>
      <c r="J3" s="218"/>
      <c r="K3" s="219"/>
    </row>
    <row r="4" spans="1:11" ht="16.5" customHeight="1">
      <c r="A4" s="198" t="s">
        <v>62</v>
      </c>
      <c r="B4" s="220" t="s">
        <v>63</v>
      </c>
      <c r="C4" s="221"/>
      <c r="D4" s="222" t="s">
        <v>64</v>
      </c>
      <c r="E4" s="223"/>
      <c r="F4" s="224">
        <v>44747</v>
      </c>
      <c r="G4" s="225"/>
      <c r="H4" s="222" t="s">
        <v>180</v>
      </c>
      <c r="I4" s="223"/>
      <c r="J4" s="122" t="s">
        <v>66</v>
      </c>
      <c r="K4" s="131" t="s">
        <v>67</v>
      </c>
    </row>
    <row r="5" spans="1:11" ht="16.5" customHeight="1">
      <c r="A5" s="111" t="s">
        <v>68</v>
      </c>
      <c r="B5" s="220" t="s">
        <v>69</v>
      </c>
      <c r="C5" s="221"/>
      <c r="D5" s="222" t="s">
        <v>181</v>
      </c>
      <c r="E5" s="223"/>
      <c r="F5" s="291">
        <v>5000</v>
      </c>
      <c r="G5" s="292"/>
      <c r="H5" s="222" t="s">
        <v>182</v>
      </c>
      <c r="I5" s="223"/>
      <c r="J5" s="122" t="s">
        <v>66</v>
      </c>
      <c r="K5" s="131" t="s">
        <v>67</v>
      </c>
    </row>
    <row r="6" spans="1:11" ht="16.5" customHeight="1">
      <c r="A6" s="198" t="s">
        <v>72</v>
      </c>
      <c r="B6" s="112">
        <v>4</v>
      </c>
      <c r="C6" s="113">
        <v>6</v>
      </c>
      <c r="D6" s="222" t="s">
        <v>183</v>
      </c>
      <c r="E6" s="223"/>
      <c r="F6" s="291">
        <v>5000</v>
      </c>
      <c r="G6" s="292"/>
      <c r="H6" s="293" t="s">
        <v>184</v>
      </c>
      <c r="I6" s="294"/>
      <c r="J6" s="294"/>
      <c r="K6" s="295"/>
    </row>
    <row r="7" spans="1:11" ht="16.5" customHeight="1">
      <c r="A7" s="198" t="s">
        <v>75</v>
      </c>
      <c r="B7" s="226">
        <v>5000</v>
      </c>
      <c r="C7" s="227"/>
      <c r="D7" s="108" t="s">
        <v>185</v>
      </c>
      <c r="E7" s="110"/>
      <c r="F7" s="291">
        <v>5000</v>
      </c>
      <c r="G7" s="292"/>
      <c r="H7" s="296"/>
      <c r="I7" s="220"/>
      <c r="J7" s="220"/>
      <c r="K7" s="221"/>
    </row>
    <row r="8" spans="1:11" ht="16.5" customHeight="1">
      <c r="A8" s="135"/>
      <c r="B8" s="228"/>
      <c r="C8" s="229"/>
      <c r="D8" s="230" t="s">
        <v>78</v>
      </c>
      <c r="E8" s="231"/>
      <c r="F8" s="232">
        <v>44744</v>
      </c>
      <c r="G8" s="233"/>
      <c r="H8" s="297"/>
      <c r="I8" s="298"/>
      <c r="J8" s="298"/>
      <c r="K8" s="299"/>
    </row>
    <row r="9" spans="1:11" ht="16.5" customHeight="1">
      <c r="A9" s="300" t="s">
        <v>186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>
      <c r="A10" s="116" t="s">
        <v>82</v>
      </c>
      <c r="B10" s="117" t="s">
        <v>83</v>
      </c>
      <c r="C10" s="118" t="s">
        <v>84</v>
      </c>
      <c r="D10" s="119"/>
      <c r="E10" s="120" t="s">
        <v>87</v>
      </c>
      <c r="F10" s="117" t="s">
        <v>83</v>
      </c>
      <c r="G10" s="118" t="s">
        <v>84</v>
      </c>
      <c r="H10" s="117"/>
      <c r="I10" s="120" t="s">
        <v>85</v>
      </c>
      <c r="J10" s="117" t="s">
        <v>83</v>
      </c>
      <c r="K10" s="133" t="s">
        <v>84</v>
      </c>
    </row>
    <row r="11" spans="1:11" ht="16.5" customHeight="1">
      <c r="A11" s="111" t="s">
        <v>88</v>
      </c>
      <c r="B11" s="121" t="s">
        <v>83</v>
      </c>
      <c r="C11" s="122" t="s">
        <v>84</v>
      </c>
      <c r="D11" s="123"/>
      <c r="E11" s="124" t="s">
        <v>90</v>
      </c>
      <c r="F11" s="121" t="s">
        <v>83</v>
      </c>
      <c r="G11" s="122" t="s">
        <v>84</v>
      </c>
      <c r="H11" s="121"/>
      <c r="I11" s="124" t="s">
        <v>95</v>
      </c>
      <c r="J11" s="121" t="s">
        <v>83</v>
      </c>
      <c r="K11" s="131" t="s">
        <v>84</v>
      </c>
    </row>
    <row r="12" spans="1:11" ht="16.5" customHeight="1">
      <c r="A12" s="230" t="s">
        <v>123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40"/>
    </row>
    <row r="13" spans="1:11" ht="16.5" customHeight="1">
      <c r="A13" s="301" t="s">
        <v>187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>
      <c r="A14" s="302"/>
      <c r="B14" s="303"/>
      <c r="C14" s="303"/>
      <c r="D14" s="303"/>
      <c r="E14" s="303"/>
      <c r="F14" s="303"/>
      <c r="G14" s="303"/>
      <c r="H14" s="303"/>
      <c r="I14" s="304"/>
      <c r="J14" s="304"/>
      <c r="K14" s="305"/>
    </row>
    <row r="15" spans="1:11" ht="16.5" customHeight="1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301" t="s">
        <v>188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>
      <c r="A18" s="302"/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13" t="s">
        <v>120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121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59" t="s">
        <v>122</v>
      </c>
      <c r="B23" s="260"/>
      <c r="C23" s="122" t="s">
        <v>66</v>
      </c>
      <c r="D23" s="122" t="s">
        <v>67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319" t="s">
        <v>189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300" t="s">
        <v>136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>
      <c r="A27" s="106" t="s">
        <v>137</v>
      </c>
      <c r="B27" s="118" t="s">
        <v>93</v>
      </c>
      <c r="C27" s="118" t="s">
        <v>94</v>
      </c>
      <c r="D27" s="118" t="s">
        <v>86</v>
      </c>
      <c r="E27" s="107" t="s">
        <v>138</v>
      </c>
      <c r="F27" s="118" t="s">
        <v>93</v>
      </c>
      <c r="G27" s="118" t="s">
        <v>94</v>
      </c>
      <c r="H27" s="118" t="s">
        <v>86</v>
      </c>
      <c r="I27" s="107" t="s">
        <v>139</v>
      </c>
      <c r="J27" s="118" t="s">
        <v>93</v>
      </c>
      <c r="K27" s="133" t="s">
        <v>94</v>
      </c>
    </row>
    <row r="28" spans="1:11" ht="16.5" customHeight="1">
      <c r="A28" s="114" t="s">
        <v>85</v>
      </c>
      <c r="B28" s="122" t="s">
        <v>93</v>
      </c>
      <c r="C28" s="122" t="s">
        <v>94</v>
      </c>
      <c r="D28" s="122" t="s">
        <v>86</v>
      </c>
      <c r="E28" s="126" t="s">
        <v>92</v>
      </c>
      <c r="F28" s="122" t="s">
        <v>93</v>
      </c>
      <c r="G28" s="122" t="s">
        <v>94</v>
      </c>
      <c r="H28" s="122" t="s">
        <v>86</v>
      </c>
      <c r="I28" s="126" t="s">
        <v>103</v>
      </c>
      <c r="J28" s="122" t="s">
        <v>93</v>
      </c>
      <c r="K28" s="131" t="s">
        <v>94</v>
      </c>
    </row>
    <row r="29" spans="1:11" ht="16.5" customHeight="1">
      <c r="A29" s="222" t="s">
        <v>96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ht="16.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ht="16.5" customHeight="1">
      <c r="A31" s="327" t="s">
        <v>190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7.25" customHeight="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7.25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70"/>
    </row>
    <row r="35" spans="1:11" ht="17.25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70"/>
    </row>
    <row r="36" spans="1:11" ht="17.25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1" ht="17.25" customHeight="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7.25" customHeight="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7.25" customHeight="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7.25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7.25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7.25" customHeigh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7.25" customHeight="1">
      <c r="A43" s="271" t="s">
        <v>135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6.5" customHeight="1">
      <c r="A44" s="327" t="s">
        <v>191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331" t="s">
        <v>123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</row>
    <row r="46" spans="1:11" ht="18" customHeight="1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27" t="s">
        <v>142</v>
      </c>
      <c r="B48" s="334" t="s">
        <v>143</v>
      </c>
      <c r="C48" s="334"/>
      <c r="D48" s="128" t="s">
        <v>144</v>
      </c>
      <c r="E48" s="129"/>
      <c r="F48" s="128" t="s">
        <v>146</v>
      </c>
      <c r="G48" s="130"/>
      <c r="H48" s="335" t="s">
        <v>147</v>
      </c>
      <c r="I48" s="335"/>
      <c r="J48" s="334"/>
      <c r="K48" s="336"/>
    </row>
    <row r="49" spans="1:11" ht="16.5" customHeight="1">
      <c r="A49" s="337" t="s">
        <v>149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9"/>
    </row>
    <row r="50" spans="1:11" ht="16.5" customHeight="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2"/>
    </row>
    <row r="51" spans="1:11" ht="16.5" customHeight="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21" customHeight="1">
      <c r="A52" s="127" t="s">
        <v>142</v>
      </c>
      <c r="B52" s="334" t="s">
        <v>143</v>
      </c>
      <c r="C52" s="334"/>
      <c r="D52" s="128" t="s">
        <v>144</v>
      </c>
      <c r="E52" s="128" t="s">
        <v>378</v>
      </c>
      <c r="F52" s="128" t="s">
        <v>146</v>
      </c>
      <c r="G52" s="453">
        <v>44701</v>
      </c>
      <c r="H52" s="335" t="s">
        <v>147</v>
      </c>
      <c r="I52" s="335"/>
      <c r="J52" s="346" t="s">
        <v>377</v>
      </c>
      <c r="K52" s="34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topLeftCell="D10" workbookViewId="0">
      <selection activeCell="L18" sqref="L18:L29"/>
    </sheetView>
  </sheetViews>
  <sheetFormatPr defaultColWidth="9" defaultRowHeight="26.1" customHeight="1"/>
  <cols>
    <col min="1" max="1" width="17.125" style="34" customWidth="1"/>
    <col min="2" max="8" width="9.375" style="34" customWidth="1"/>
    <col min="9" max="9" width="1.375" style="34" customWidth="1"/>
    <col min="10" max="10" width="16.5" style="34" customWidth="1"/>
    <col min="11" max="11" width="17" style="34" customWidth="1"/>
    <col min="12" max="12" width="18.5" style="34" customWidth="1"/>
    <col min="13" max="13" width="16.625" style="34" customWidth="1"/>
    <col min="14" max="14" width="14.125" style="34" customWidth="1"/>
    <col min="15" max="16" width="16.375" style="34" customWidth="1"/>
    <col min="17" max="16384" width="9" style="34"/>
  </cols>
  <sheetData>
    <row r="1" spans="1:16" ht="30" customHeight="1" thickBot="1">
      <c r="A1" s="284" t="s">
        <v>151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6" ht="15.95" customHeight="1">
      <c r="A2" s="35" t="s">
        <v>62</v>
      </c>
      <c r="B2" s="286" t="s">
        <v>63</v>
      </c>
      <c r="C2" s="286"/>
      <c r="D2" s="36" t="s">
        <v>68</v>
      </c>
      <c r="E2" s="286" t="s">
        <v>69</v>
      </c>
      <c r="F2" s="286"/>
      <c r="G2" s="286"/>
      <c r="H2" s="286"/>
      <c r="I2" s="57"/>
      <c r="J2" s="199" t="s">
        <v>57</v>
      </c>
      <c r="K2" s="348" t="s">
        <v>152</v>
      </c>
      <c r="L2" s="348"/>
      <c r="M2" s="348"/>
      <c r="N2" s="348"/>
      <c r="O2" s="348"/>
      <c r="P2" s="200"/>
    </row>
    <row r="3" spans="1:16" ht="15.95" customHeight="1">
      <c r="A3" s="283" t="s">
        <v>153</v>
      </c>
      <c r="B3" s="282" t="s">
        <v>154</v>
      </c>
      <c r="C3" s="282"/>
      <c r="D3" s="282"/>
      <c r="E3" s="282"/>
      <c r="F3" s="282"/>
      <c r="G3" s="282"/>
      <c r="H3" s="282"/>
      <c r="I3" s="59"/>
      <c r="J3" s="288" t="s">
        <v>155</v>
      </c>
      <c r="K3" s="288"/>
      <c r="L3" s="288"/>
      <c r="M3" s="288"/>
      <c r="N3" s="288"/>
      <c r="O3" s="288"/>
      <c r="P3" s="200"/>
    </row>
    <row r="4" spans="1:16" ht="15.95" customHeight="1">
      <c r="A4" s="283"/>
      <c r="B4" s="37" t="s">
        <v>110</v>
      </c>
      <c r="C4" s="37" t="s">
        <v>111</v>
      </c>
      <c r="D4" s="37" t="s">
        <v>112</v>
      </c>
      <c r="E4" s="37" t="s">
        <v>113</v>
      </c>
      <c r="F4" s="37" t="s">
        <v>114</v>
      </c>
      <c r="G4" s="37" t="s">
        <v>115</v>
      </c>
      <c r="H4" s="38" t="s">
        <v>156</v>
      </c>
      <c r="I4" s="59"/>
      <c r="J4" s="37" t="s">
        <v>110</v>
      </c>
      <c r="K4" s="37" t="s">
        <v>111</v>
      </c>
      <c r="L4" s="37" t="s">
        <v>112</v>
      </c>
      <c r="M4" s="37" t="s">
        <v>113</v>
      </c>
      <c r="N4" s="37" t="s">
        <v>114</v>
      </c>
      <c r="O4" s="37" t="s">
        <v>115</v>
      </c>
      <c r="P4" s="37" t="s">
        <v>115</v>
      </c>
    </row>
    <row r="5" spans="1:16" ht="15.95" customHeight="1">
      <c r="A5" s="283"/>
      <c r="B5" s="39" t="s">
        <v>157</v>
      </c>
      <c r="C5" s="39" t="s">
        <v>158</v>
      </c>
      <c r="D5" s="39" t="s">
        <v>159</v>
      </c>
      <c r="E5" s="39" t="s">
        <v>160</v>
      </c>
      <c r="F5" s="39" t="s">
        <v>161</v>
      </c>
      <c r="G5" s="39" t="s">
        <v>162</v>
      </c>
      <c r="H5" s="39" t="s">
        <v>163</v>
      </c>
      <c r="I5" s="59"/>
      <c r="J5" s="63" t="s">
        <v>379</v>
      </c>
      <c r="K5" s="63" t="s">
        <v>380</v>
      </c>
      <c r="L5" s="63" t="s">
        <v>381</v>
      </c>
      <c r="M5" s="63" t="s">
        <v>379</v>
      </c>
      <c r="N5" s="63" t="s">
        <v>382</v>
      </c>
      <c r="O5" s="64" t="s">
        <v>382</v>
      </c>
      <c r="P5" s="64"/>
    </row>
    <row r="6" spans="1:16" ht="15.95" customHeight="1">
      <c r="A6" s="40" t="s">
        <v>164</v>
      </c>
      <c r="B6" s="41">
        <f t="shared" ref="B6" si="0">C6-1</f>
        <v>73</v>
      </c>
      <c r="C6" s="41">
        <f t="shared" ref="C6" si="1">D6-2</f>
        <v>74</v>
      </c>
      <c r="D6" s="41">
        <v>76</v>
      </c>
      <c r="E6" s="41">
        <f t="shared" ref="E6" si="2">D6+2</f>
        <v>78</v>
      </c>
      <c r="F6" s="41">
        <f t="shared" ref="F6" si="3">E6+2</f>
        <v>80</v>
      </c>
      <c r="G6" s="41">
        <f t="shared" ref="G6" si="4">F6+1</f>
        <v>81</v>
      </c>
      <c r="H6" s="41">
        <f t="shared" ref="H6" si="5">G6+1</f>
        <v>82</v>
      </c>
      <c r="I6" s="59"/>
      <c r="J6" s="60" t="s">
        <v>383</v>
      </c>
      <c r="K6" s="60" t="s">
        <v>392</v>
      </c>
      <c r="L6" s="60" t="s">
        <v>398</v>
      </c>
      <c r="M6" s="60" t="s">
        <v>397</v>
      </c>
      <c r="N6" s="60" t="s">
        <v>403</v>
      </c>
      <c r="O6" s="65" t="s">
        <v>400</v>
      </c>
      <c r="P6" s="65"/>
    </row>
    <row r="7" spans="1:16" ht="15.95" customHeight="1">
      <c r="A7" s="40" t="s">
        <v>165</v>
      </c>
      <c r="B7" s="41">
        <f t="shared" ref="B7:B9" si="6">C7-4</f>
        <v>114</v>
      </c>
      <c r="C7" s="41">
        <f t="shared" ref="C7:C9" si="7">D7-4</f>
        <v>118</v>
      </c>
      <c r="D7" s="41">
        <v>122</v>
      </c>
      <c r="E7" s="41">
        <f t="shared" ref="E7:E9" si="8">D7+4</f>
        <v>126</v>
      </c>
      <c r="F7" s="41">
        <f>E7+4</f>
        <v>130</v>
      </c>
      <c r="G7" s="41">
        <f t="shared" ref="G7:G9" si="9">F7+6</f>
        <v>136</v>
      </c>
      <c r="H7" s="41">
        <f>G7+6</f>
        <v>142</v>
      </c>
      <c r="I7" s="59"/>
      <c r="J7" s="66" t="s">
        <v>384</v>
      </c>
      <c r="K7" s="66" t="s">
        <v>393</v>
      </c>
      <c r="L7" s="66" t="s">
        <v>399</v>
      </c>
      <c r="M7" s="66" t="s">
        <v>400</v>
      </c>
      <c r="N7" s="66" t="s">
        <v>399</v>
      </c>
      <c r="O7" s="67" t="s">
        <v>400</v>
      </c>
      <c r="P7" s="67"/>
    </row>
    <row r="8" spans="1:16" ht="15.95" customHeight="1">
      <c r="A8" s="40" t="s">
        <v>166</v>
      </c>
      <c r="B8" s="41">
        <f t="shared" si="6"/>
        <v>110</v>
      </c>
      <c r="C8" s="41">
        <f t="shared" si="7"/>
        <v>114</v>
      </c>
      <c r="D8" s="41">
        <v>118</v>
      </c>
      <c r="E8" s="41">
        <f t="shared" si="8"/>
        <v>122</v>
      </c>
      <c r="F8" s="41">
        <f>E8+5</f>
        <v>127</v>
      </c>
      <c r="G8" s="41">
        <f t="shared" si="9"/>
        <v>133</v>
      </c>
      <c r="H8" s="41">
        <f>G8+7</f>
        <v>140</v>
      </c>
      <c r="I8" s="59"/>
      <c r="J8" s="66" t="s">
        <v>385</v>
      </c>
      <c r="K8" s="66" t="s">
        <v>384</v>
      </c>
      <c r="L8" s="66" t="s">
        <v>386</v>
      </c>
      <c r="M8" s="66" t="s">
        <v>400</v>
      </c>
      <c r="N8" s="66" t="s">
        <v>400</v>
      </c>
      <c r="O8" s="67" t="s">
        <v>386</v>
      </c>
      <c r="P8" s="67"/>
    </row>
    <row r="9" spans="1:16" ht="15.95" customHeight="1">
      <c r="A9" s="40" t="s">
        <v>167</v>
      </c>
      <c r="B9" s="41">
        <f t="shared" si="6"/>
        <v>110</v>
      </c>
      <c r="C9" s="41">
        <f t="shared" si="7"/>
        <v>114</v>
      </c>
      <c r="D9" s="41">
        <v>118</v>
      </c>
      <c r="E9" s="41">
        <f t="shared" si="8"/>
        <v>122</v>
      </c>
      <c r="F9" s="41">
        <f>E9+5</f>
        <v>127</v>
      </c>
      <c r="G9" s="41">
        <f t="shared" si="9"/>
        <v>133</v>
      </c>
      <c r="H9" s="41">
        <f>G9+7</f>
        <v>140</v>
      </c>
      <c r="I9" s="59"/>
      <c r="J9" s="66" t="s">
        <v>386</v>
      </c>
      <c r="K9" s="66" t="s">
        <v>384</v>
      </c>
      <c r="L9" s="66" t="s">
        <v>386</v>
      </c>
      <c r="M9" s="66" t="s">
        <v>386</v>
      </c>
      <c r="N9" s="66" t="s">
        <v>400</v>
      </c>
      <c r="O9" s="67" t="s">
        <v>405</v>
      </c>
      <c r="P9" s="67"/>
    </row>
    <row r="10" spans="1:16" ht="15.95" customHeight="1">
      <c r="A10" s="40" t="s">
        <v>168</v>
      </c>
      <c r="B10" s="41">
        <f>C10-1.2</f>
        <v>47.599999999999994</v>
      </c>
      <c r="C10" s="41">
        <f>D10-1.2</f>
        <v>48.8</v>
      </c>
      <c r="D10" s="41">
        <v>50</v>
      </c>
      <c r="E10" s="41">
        <f>D10+1.2</f>
        <v>51.2</v>
      </c>
      <c r="F10" s="41">
        <f>E10+1.2</f>
        <v>52.400000000000006</v>
      </c>
      <c r="G10" s="41">
        <f>F10+1.4</f>
        <v>53.800000000000004</v>
      </c>
      <c r="H10" s="41">
        <f>G10+1.4</f>
        <v>55.2</v>
      </c>
      <c r="I10" s="59"/>
      <c r="J10" s="66" t="s">
        <v>387</v>
      </c>
      <c r="K10" s="66" t="s">
        <v>394</v>
      </c>
      <c r="L10" s="66" t="s">
        <v>397</v>
      </c>
      <c r="M10" s="66" t="s">
        <v>401</v>
      </c>
      <c r="N10" s="66" t="s">
        <v>386</v>
      </c>
      <c r="O10" s="67" t="s">
        <v>394</v>
      </c>
      <c r="P10" s="67"/>
    </row>
    <row r="11" spans="1:16" ht="15.95" customHeight="1">
      <c r="A11" s="40" t="s">
        <v>169</v>
      </c>
      <c r="B11" s="41">
        <f>C11-0.6</f>
        <v>63.199999999999996</v>
      </c>
      <c r="C11" s="41">
        <f>D11-1.2</f>
        <v>63.8</v>
      </c>
      <c r="D11" s="41">
        <v>65</v>
      </c>
      <c r="E11" s="41">
        <f>D11+1.2</f>
        <v>66.2</v>
      </c>
      <c r="F11" s="41">
        <f>E11+1.2</f>
        <v>67.400000000000006</v>
      </c>
      <c r="G11" s="41">
        <f>F11+0.6</f>
        <v>68</v>
      </c>
      <c r="H11" s="41">
        <f>G11+0.6</f>
        <v>68.599999999999994</v>
      </c>
      <c r="I11" s="59"/>
      <c r="J11" s="66" t="s">
        <v>388</v>
      </c>
      <c r="K11" s="66" t="s">
        <v>395</v>
      </c>
      <c r="L11" s="66" t="s">
        <v>390</v>
      </c>
      <c r="M11" s="66" t="s">
        <v>402</v>
      </c>
      <c r="N11" s="66" t="s">
        <v>401</v>
      </c>
      <c r="O11" s="67" t="s">
        <v>386</v>
      </c>
      <c r="P11" s="67"/>
    </row>
    <row r="12" spans="1:16" ht="15.95" customHeight="1">
      <c r="A12" s="43" t="s">
        <v>170</v>
      </c>
      <c r="B12" s="41">
        <f>C12-0.8</f>
        <v>23.4</v>
      </c>
      <c r="C12" s="41">
        <f>D12-0.8</f>
        <v>24.2</v>
      </c>
      <c r="D12" s="41">
        <v>25</v>
      </c>
      <c r="E12" s="41">
        <f>D12+0.8</f>
        <v>25.8</v>
      </c>
      <c r="F12" s="41">
        <f>E12+0.8</f>
        <v>26.6</v>
      </c>
      <c r="G12" s="41">
        <f>F12+1.3</f>
        <v>27.900000000000002</v>
      </c>
      <c r="H12" s="41">
        <f>G12+1.3</f>
        <v>29.200000000000003</v>
      </c>
      <c r="I12" s="59"/>
      <c r="J12" s="66" t="s">
        <v>389</v>
      </c>
      <c r="K12" s="66" t="s">
        <v>396</v>
      </c>
      <c r="L12" s="66" t="s">
        <v>397</v>
      </c>
      <c r="M12" s="66" t="s">
        <v>427</v>
      </c>
      <c r="N12" s="66" t="s">
        <v>404</v>
      </c>
      <c r="O12" s="67" t="s">
        <v>406</v>
      </c>
      <c r="P12" s="67"/>
    </row>
    <row r="13" spans="1:16" ht="15.95" customHeight="1">
      <c r="A13" s="40" t="s">
        <v>171</v>
      </c>
      <c r="B13" s="44">
        <f>C13-0.7</f>
        <v>20.100000000000001</v>
      </c>
      <c r="C13" s="44">
        <f>D13-0.7</f>
        <v>20.8</v>
      </c>
      <c r="D13" s="44">
        <v>21.5</v>
      </c>
      <c r="E13" s="44">
        <f>D13+0.7</f>
        <v>22.2</v>
      </c>
      <c r="F13" s="44">
        <f>E13+0.7</f>
        <v>22.9</v>
      </c>
      <c r="G13" s="44">
        <f>F13+1</f>
        <v>23.9</v>
      </c>
      <c r="H13" s="44">
        <f>G13+1</f>
        <v>24.9</v>
      </c>
      <c r="I13" s="59"/>
      <c r="J13" s="66" t="s">
        <v>390</v>
      </c>
      <c r="K13" s="66" t="s">
        <v>386</v>
      </c>
      <c r="L13" s="66" t="s">
        <v>386</v>
      </c>
      <c r="M13" s="66" t="s">
        <v>398</v>
      </c>
      <c r="N13" s="66" t="s">
        <v>388</v>
      </c>
      <c r="O13" s="67" t="s">
        <v>394</v>
      </c>
      <c r="P13" s="67"/>
    </row>
    <row r="14" spans="1:16" ht="15.95" customHeight="1">
      <c r="A14" s="40" t="s">
        <v>172</v>
      </c>
      <c r="B14" s="45">
        <f>C14-0.5</f>
        <v>13.5</v>
      </c>
      <c r="C14" s="45">
        <f>D14-0.5</f>
        <v>14</v>
      </c>
      <c r="D14" s="45">
        <v>14.5</v>
      </c>
      <c r="E14" s="45">
        <f>D14+0.5</f>
        <v>15</v>
      </c>
      <c r="F14" s="45">
        <f>E14+0.5</f>
        <v>15.5</v>
      </c>
      <c r="G14" s="45">
        <f>F14+0.7</f>
        <v>16.2</v>
      </c>
      <c r="H14" s="45">
        <f>G14+0.7</f>
        <v>16.899999999999999</v>
      </c>
      <c r="I14" s="59"/>
      <c r="J14" s="66" t="s">
        <v>391</v>
      </c>
      <c r="K14" s="66" t="s">
        <v>386</v>
      </c>
      <c r="L14" s="66" t="s">
        <v>391</v>
      </c>
      <c r="M14" s="66" t="s">
        <v>386</v>
      </c>
      <c r="N14" s="66" t="s">
        <v>402</v>
      </c>
      <c r="O14" s="67" t="s">
        <v>407</v>
      </c>
      <c r="P14" s="67"/>
    </row>
    <row r="15" spans="1:16" ht="15.95" customHeight="1">
      <c r="A15" s="40" t="s">
        <v>173</v>
      </c>
      <c r="B15" s="41">
        <f t="shared" ref="B15:B19" si="10">C15-1</f>
        <v>56</v>
      </c>
      <c r="C15" s="41">
        <f>D15-1</f>
        <v>57</v>
      </c>
      <c r="D15" s="101">
        <v>58</v>
      </c>
      <c r="E15" s="41">
        <f>D15+1</f>
        <v>59</v>
      </c>
      <c r="F15" s="41">
        <f>E15+1</f>
        <v>60</v>
      </c>
      <c r="G15" s="41">
        <f>F15+1.5</f>
        <v>61.5</v>
      </c>
      <c r="H15" s="41">
        <f>G15+1.5</f>
        <v>63</v>
      </c>
      <c r="I15" s="59"/>
      <c r="J15" s="66" t="s">
        <v>386</v>
      </c>
      <c r="K15" s="66" t="s">
        <v>397</v>
      </c>
      <c r="L15" s="66" t="s">
        <v>386</v>
      </c>
      <c r="M15" s="66" t="s">
        <v>397</v>
      </c>
      <c r="N15" s="66" t="s">
        <v>386</v>
      </c>
      <c r="O15" s="67" t="s">
        <v>386</v>
      </c>
      <c r="P15" s="67"/>
    </row>
    <row r="16" spans="1:16" ht="15.95" customHeight="1">
      <c r="A16" s="283" t="s">
        <v>153</v>
      </c>
      <c r="B16" s="282" t="s">
        <v>174</v>
      </c>
      <c r="C16" s="282"/>
      <c r="D16" s="282"/>
      <c r="E16" s="282"/>
      <c r="F16" s="282"/>
      <c r="G16" s="282"/>
      <c r="H16" s="282"/>
      <c r="I16" s="59"/>
      <c r="J16" s="68"/>
      <c r="K16" s="68"/>
      <c r="L16" s="68"/>
      <c r="M16" s="68"/>
      <c r="N16" s="68"/>
      <c r="O16" s="69"/>
      <c r="P16" s="69"/>
    </row>
    <row r="17" spans="1:16" ht="15.95" customHeight="1">
      <c r="A17" s="283"/>
      <c r="B17" s="37" t="s">
        <v>110</v>
      </c>
      <c r="C17" s="37" t="s">
        <v>111</v>
      </c>
      <c r="D17" s="37" t="s">
        <v>112</v>
      </c>
      <c r="E17" s="37" t="s">
        <v>113</v>
      </c>
      <c r="F17" s="37" t="s">
        <v>114</v>
      </c>
      <c r="G17" s="37" t="s">
        <v>115</v>
      </c>
      <c r="H17" s="38" t="s">
        <v>156</v>
      </c>
      <c r="I17" s="59"/>
      <c r="J17" s="37" t="s">
        <v>110</v>
      </c>
      <c r="K17" s="37" t="s">
        <v>111</v>
      </c>
      <c r="L17" s="37" t="s">
        <v>112</v>
      </c>
      <c r="M17" s="37" t="s">
        <v>113</v>
      </c>
      <c r="N17" s="37" t="s">
        <v>114</v>
      </c>
      <c r="O17" s="37" t="s">
        <v>115</v>
      </c>
      <c r="P17" s="37" t="s">
        <v>115</v>
      </c>
    </row>
    <row r="18" spans="1:16" ht="15.95" customHeight="1">
      <c r="A18" s="283"/>
      <c r="B18" s="39" t="s">
        <v>157</v>
      </c>
      <c r="C18" s="39" t="s">
        <v>158</v>
      </c>
      <c r="D18" s="39" t="s">
        <v>159</v>
      </c>
      <c r="E18" s="39" t="s">
        <v>160</v>
      </c>
      <c r="F18" s="39" t="s">
        <v>161</v>
      </c>
      <c r="G18" s="39" t="s">
        <v>162</v>
      </c>
      <c r="H18" s="39" t="s">
        <v>163</v>
      </c>
      <c r="I18" s="59"/>
      <c r="J18" s="66" t="s">
        <v>408</v>
      </c>
      <c r="K18" s="66" t="s">
        <v>409</v>
      </c>
      <c r="L18" s="66" t="s">
        <v>381</v>
      </c>
      <c r="M18" s="66" t="s">
        <v>408</v>
      </c>
      <c r="N18" s="66" t="s">
        <v>382</v>
      </c>
      <c r="O18" s="67" t="s">
        <v>382</v>
      </c>
      <c r="P18" s="67"/>
    </row>
    <row r="19" spans="1:16" ht="15.95" customHeight="1">
      <c r="A19" s="48" t="s">
        <v>164</v>
      </c>
      <c r="B19" s="41">
        <f t="shared" si="10"/>
        <v>68</v>
      </c>
      <c r="C19" s="41">
        <f t="shared" ref="C19" si="11">D19-2</f>
        <v>69</v>
      </c>
      <c r="D19" s="41">
        <v>71</v>
      </c>
      <c r="E19" s="41">
        <f t="shared" ref="E19" si="12">D19+2</f>
        <v>73</v>
      </c>
      <c r="F19" s="41">
        <f t="shared" ref="F19" si="13">E19+2</f>
        <v>75</v>
      </c>
      <c r="G19" s="41">
        <f t="shared" ref="G19" si="14">F19+1</f>
        <v>76</v>
      </c>
      <c r="H19" s="41">
        <f t="shared" ref="H19" si="15">G19+1</f>
        <v>77</v>
      </c>
      <c r="I19" s="59"/>
      <c r="J19" s="66" t="s">
        <v>410</v>
      </c>
      <c r="K19" s="66" t="s">
        <v>393</v>
      </c>
      <c r="L19" s="66" t="s">
        <v>386</v>
      </c>
      <c r="M19" s="66" t="s">
        <v>415</v>
      </c>
      <c r="N19" s="66" t="s">
        <v>385</v>
      </c>
      <c r="O19" s="67" t="s">
        <v>417</v>
      </c>
      <c r="P19" s="67"/>
    </row>
    <row r="20" spans="1:16" ht="15.95" customHeight="1">
      <c r="A20" s="48" t="s">
        <v>165</v>
      </c>
      <c r="B20" s="41">
        <f t="shared" ref="B20:B22" si="16">C20-4</f>
        <v>104</v>
      </c>
      <c r="C20" s="41">
        <f t="shared" ref="C20:C22" si="17">D20-4</f>
        <v>108</v>
      </c>
      <c r="D20" s="41">
        <v>112</v>
      </c>
      <c r="E20" s="41">
        <f t="shared" ref="E20:E22" si="18">D20+4</f>
        <v>116</v>
      </c>
      <c r="F20" s="41">
        <f>E20+4</f>
        <v>120</v>
      </c>
      <c r="G20" s="41">
        <f t="shared" ref="G20:G22" si="19">F20+6</f>
        <v>126</v>
      </c>
      <c r="H20" s="41">
        <f>G20+6</f>
        <v>132</v>
      </c>
      <c r="I20" s="59"/>
      <c r="J20" s="60" t="s">
        <v>399</v>
      </c>
      <c r="K20" s="60" t="s">
        <v>385</v>
      </c>
      <c r="L20" s="60" t="s">
        <v>384</v>
      </c>
      <c r="M20" s="60" t="s">
        <v>400</v>
      </c>
      <c r="N20" s="60" t="s">
        <v>403</v>
      </c>
      <c r="O20" s="65" t="s">
        <v>405</v>
      </c>
      <c r="P20" s="65"/>
    </row>
    <row r="21" spans="1:16" ht="15.95" customHeight="1">
      <c r="A21" s="48" t="s">
        <v>166</v>
      </c>
      <c r="B21" s="41">
        <f t="shared" si="16"/>
        <v>98</v>
      </c>
      <c r="C21" s="41">
        <f t="shared" si="17"/>
        <v>102</v>
      </c>
      <c r="D21" s="41">
        <v>106</v>
      </c>
      <c r="E21" s="41">
        <f t="shared" si="18"/>
        <v>110</v>
      </c>
      <c r="F21" s="41">
        <f>E21+5</f>
        <v>115</v>
      </c>
      <c r="G21" s="41">
        <f t="shared" si="19"/>
        <v>121</v>
      </c>
      <c r="H21" s="41">
        <f>G21+7</f>
        <v>128</v>
      </c>
      <c r="I21" s="59"/>
      <c r="J21" s="60" t="s">
        <v>399</v>
      </c>
      <c r="K21" s="60" t="s">
        <v>386</v>
      </c>
      <c r="L21" s="60" t="s">
        <v>384</v>
      </c>
      <c r="M21" s="60" t="s">
        <v>405</v>
      </c>
      <c r="N21" s="60" t="s">
        <v>393</v>
      </c>
      <c r="O21" s="65" t="s">
        <v>405</v>
      </c>
      <c r="P21" s="65"/>
    </row>
    <row r="22" spans="1:16" ht="15.95" customHeight="1">
      <c r="A22" s="48" t="s">
        <v>167</v>
      </c>
      <c r="B22" s="41">
        <f t="shared" si="16"/>
        <v>98</v>
      </c>
      <c r="C22" s="41">
        <f t="shared" si="17"/>
        <v>102</v>
      </c>
      <c r="D22" s="41">
        <v>106</v>
      </c>
      <c r="E22" s="41">
        <f t="shared" si="18"/>
        <v>110</v>
      </c>
      <c r="F22" s="41">
        <f>E22+5</f>
        <v>115</v>
      </c>
      <c r="G22" s="41">
        <f t="shared" si="19"/>
        <v>121</v>
      </c>
      <c r="H22" s="41">
        <f>G22+7</f>
        <v>128</v>
      </c>
      <c r="I22" s="59"/>
      <c r="J22" s="60" t="s">
        <v>386</v>
      </c>
      <c r="K22" s="60" t="s">
        <v>393</v>
      </c>
      <c r="L22" s="60" t="s">
        <v>386</v>
      </c>
      <c r="M22" s="60" t="s">
        <v>384</v>
      </c>
      <c r="N22" s="60" t="s">
        <v>384</v>
      </c>
      <c r="O22" s="65" t="s">
        <v>400</v>
      </c>
      <c r="P22" s="65"/>
    </row>
    <row r="23" spans="1:16" ht="15.95" customHeight="1">
      <c r="A23" s="48" t="s">
        <v>168</v>
      </c>
      <c r="B23" s="41">
        <f>C23-1.2</f>
        <v>44.599999999999994</v>
      </c>
      <c r="C23" s="41">
        <f>D23-1.2</f>
        <v>45.8</v>
      </c>
      <c r="D23" s="41">
        <v>47</v>
      </c>
      <c r="E23" s="41">
        <f>D23+1.2</f>
        <v>48.2</v>
      </c>
      <c r="F23" s="41">
        <f>E23+1.2</f>
        <v>49.400000000000006</v>
      </c>
      <c r="G23" s="41">
        <f>F23+1.4</f>
        <v>50.800000000000004</v>
      </c>
      <c r="H23" s="41">
        <f>G23+1.4</f>
        <v>52.2</v>
      </c>
      <c r="I23" s="59"/>
      <c r="J23" s="60" t="s">
        <v>411</v>
      </c>
      <c r="K23" s="60" t="s">
        <v>413</v>
      </c>
      <c r="L23" s="60" t="s">
        <v>394</v>
      </c>
      <c r="M23" s="60" t="s">
        <v>416</v>
      </c>
      <c r="N23" s="60" t="s">
        <v>414</v>
      </c>
      <c r="O23" s="65" t="s">
        <v>414</v>
      </c>
      <c r="P23" s="65"/>
    </row>
    <row r="24" spans="1:16" ht="15.95" customHeight="1">
      <c r="A24" s="48" t="s">
        <v>169</v>
      </c>
      <c r="B24" s="41">
        <f>C24-0.6</f>
        <v>60.199999999999996</v>
      </c>
      <c r="C24" s="41">
        <f>D24-1.2</f>
        <v>60.8</v>
      </c>
      <c r="D24" s="41">
        <v>62</v>
      </c>
      <c r="E24" s="41">
        <f>D24+1.2</f>
        <v>63.2</v>
      </c>
      <c r="F24" s="41">
        <f>E24+1.2</f>
        <v>64.400000000000006</v>
      </c>
      <c r="G24" s="41">
        <f>F24+0.6</f>
        <v>65</v>
      </c>
      <c r="H24" s="41">
        <f>G24+0.6</f>
        <v>65.599999999999994</v>
      </c>
      <c r="I24" s="59"/>
      <c r="J24" s="60" t="s">
        <v>394</v>
      </c>
      <c r="K24" s="60" t="s">
        <v>414</v>
      </c>
      <c r="L24" s="60" t="s">
        <v>394</v>
      </c>
      <c r="M24" s="60" t="s">
        <v>394</v>
      </c>
      <c r="N24" s="60" t="s">
        <v>407</v>
      </c>
      <c r="O24" s="65" t="s">
        <v>386</v>
      </c>
      <c r="P24" s="65"/>
    </row>
    <row r="25" spans="1:16" ht="15.95" customHeight="1">
      <c r="A25" s="49" t="s">
        <v>170</v>
      </c>
      <c r="B25" s="41">
        <f>C25-0.8</f>
        <v>20.399999999999999</v>
      </c>
      <c r="C25" s="41">
        <f>D25-0.8</f>
        <v>21.2</v>
      </c>
      <c r="D25" s="41">
        <v>22</v>
      </c>
      <c r="E25" s="41">
        <f>D25+0.8</f>
        <v>22.8</v>
      </c>
      <c r="F25" s="41">
        <f>E25+0.8</f>
        <v>23.6</v>
      </c>
      <c r="G25" s="41">
        <f>F25+1.3</f>
        <v>24.900000000000002</v>
      </c>
      <c r="H25" s="41">
        <f>G25+1.3</f>
        <v>26.200000000000003</v>
      </c>
      <c r="I25" s="59"/>
      <c r="J25" s="66" t="s">
        <v>412</v>
      </c>
      <c r="K25" s="66" t="s">
        <v>396</v>
      </c>
      <c r="L25" s="66" t="s">
        <v>386</v>
      </c>
      <c r="M25" s="66" t="s">
        <v>387</v>
      </c>
      <c r="N25" s="66" t="s">
        <v>402</v>
      </c>
      <c r="O25" s="67" t="s">
        <v>386</v>
      </c>
      <c r="P25" s="67"/>
    </row>
    <row r="26" spans="1:16" ht="15.95" customHeight="1">
      <c r="A26" s="48" t="s">
        <v>171</v>
      </c>
      <c r="B26" s="41">
        <f>C26-0.7</f>
        <v>15.600000000000001</v>
      </c>
      <c r="C26" s="41">
        <f>D26-0.7</f>
        <v>16.3</v>
      </c>
      <c r="D26" s="41">
        <v>17</v>
      </c>
      <c r="E26" s="41">
        <f>D26+0.7</f>
        <v>17.7</v>
      </c>
      <c r="F26" s="41">
        <f>E26+0.7</f>
        <v>18.399999999999999</v>
      </c>
      <c r="G26" s="41">
        <f>F26+1</f>
        <v>19.399999999999999</v>
      </c>
      <c r="H26" s="41">
        <f>G26+1</f>
        <v>20.399999999999999</v>
      </c>
      <c r="I26" s="59"/>
      <c r="J26" s="66" t="s">
        <v>398</v>
      </c>
      <c r="K26" s="66" t="s">
        <v>386</v>
      </c>
      <c r="L26" s="66" t="s">
        <v>386</v>
      </c>
      <c r="M26" s="66" t="s">
        <v>406</v>
      </c>
      <c r="N26" s="66" t="s">
        <v>402</v>
      </c>
      <c r="O26" s="67" t="s">
        <v>391</v>
      </c>
      <c r="P26" s="67"/>
    </row>
    <row r="27" spans="1:16" ht="15.95" customHeight="1">
      <c r="A27" s="48" t="s">
        <v>172</v>
      </c>
      <c r="B27" s="45">
        <f>C27-0.5</f>
        <v>10</v>
      </c>
      <c r="C27" s="45">
        <f>D27-0.5</f>
        <v>10.5</v>
      </c>
      <c r="D27" s="45">
        <v>11</v>
      </c>
      <c r="E27" s="45">
        <f>D27+0.5</f>
        <v>11.5</v>
      </c>
      <c r="F27" s="45">
        <f>E27+0.5</f>
        <v>12</v>
      </c>
      <c r="G27" s="45">
        <f>F27+0.7</f>
        <v>12.7</v>
      </c>
      <c r="H27" s="45">
        <f>G27+0.7</f>
        <v>13.399999999999999</v>
      </c>
      <c r="I27" s="59"/>
      <c r="J27" s="66" t="s">
        <v>386</v>
      </c>
      <c r="K27" s="66" t="s">
        <v>386</v>
      </c>
      <c r="L27" s="66" t="s">
        <v>386</v>
      </c>
      <c r="M27" s="66" t="s">
        <v>386</v>
      </c>
      <c r="N27" s="66" t="s">
        <v>386</v>
      </c>
      <c r="O27" s="67" t="s">
        <v>407</v>
      </c>
      <c r="P27" s="67"/>
    </row>
    <row r="28" spans="1:16" ht="15.95" customHeight="1">
      <c r="A28" s="48" t="s">
        <v>173</v>
      </c>
      <c r="B28" s="41">
        <f>C28-1</f>
        <v>46</v>
      </c>
      <c r="C28" s="41">
        <f>D28-1</f>
        <v>47</v>
      </c>
      <c r="D28" s="102">
        <v>48</v>
      </c>
      <c r="E28" s="41">
        <f>D28+1</f>
        <v>49</v>
      </c>
      <c r="F28" s="41">
        <f>E28+1</f>
        <v>50</v>
      </c>
      <c r="G28" s="41">
        <f>F28+1.5</f>
        <v>51.5</v>
      </c>
      <c r="H28" s="41">
        <f>G28+1.5</f>
        <v>53</v>
      </c>
      <c r="I28" s="59"/>
      <c r="J28" s="66" t="s">
        <v>386</v>
      </c>
      <c r="K28" s="66" t="s">
        <v>383</v>
      </c>
      <c r="L28" s="66" t="s">
        <v>386</v>
      </c>
      <c r="M28" s="66" t="s">
        <v>386</v>
      </c>
      <c r="N28" s="66" t="s">
        <v>386</v>
      </c>
      <c r="O28" s="67" t="s">
        <v>397</v>
      </c>
      <c r="P28" s="67"/>
    </row>
    <row r="29" spans="1:16" ht="15.95" customHeight="1" thickBot="1">
      <c r="A29" s="51"/>
      <c r="B29" s="52"/>
      <c r="C29" s="53"/>
      <c r="D29" s="53"/>
      <c r="E29" s="54"/>
      <c r="F29" s="54"/>
      <c r="G29" s="54"/>
      <c r="H29" s="52"/>
      <c r="I29" s="70"/>
      <c r="J29" s="52"/>
      <c r="K29" s="52"/>
      <c r="L29" s="71"/>
      <c r="M29" s="52"/>
      <c r="N29" s="52"/>
      <c r="O29" s="72"/>
      <c r="P29" s="72"/>
    </row>
    <row r="30" spans="1:16" ht="14.25">
      <c r="A30" s="55" t="s">
        <v>123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14.25">
      <c r="A31" s="34" t="s">
        <v>175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4.25">
      <c r="A32" s="56"/>
      <c r="B32" s="56"/>
      <c r="C32" s="56"/>
      <c r="D32" s="56"/>
      <c r="E32" s="56"/>
      <c r="F32" s="56"/>
      <c r="G32" s="56"/>
      <c r="H32" s="56"/>
      <c r="I32" s="56"/>
      <c r="J32" s="55" t="s">
        <v>419</v>
      </c>
      <c r="K32" s="73"/>
      <c r="L32" s="55" t="s">
        <v>418</v>
      </c>
      <c r="M32" s="55"/>
      <c r="N32" s="55" t="s">
        <v>178</v>
      </c>
      <c r="O32" s="34" t="s">
        <v>377</v>
      </c>
    </row>
  </sheetData>
  <mergeCells count="9">
    <mergeCell ref="B16:H16"/>
    <mergeCell ref="A3:A5"/>
    <mergeCell ref="A16:A18"/>
    <mergeCell ref="A1:O1"/>
    <mergeCell ref="B2:C2"/>
    <mergeCell ref="E2:H2"/>
    <mergeCell ref="K2:O2"/>
    <mergeCell ref="B3:H3"/>
    <mergeCell ref="J3:O3"/>
  </mergeCells>
  <phoneticPr fontId="3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2" zoomScale="125" zoomScaleNormal="125" workbookViewId="0">
      <selection activeCell="A11" sqref="A11:K11"/>
    </sheetView>
  </sheetViews>
  <sheetFormatPr defaultColWidth="10.125" defaultRowHeight="14.25"/>
  <cols>
    <col min="1" max="1" width="9.625" style="76" customWidth="1"/>
    <col min="2" max="2" width="11.125" style="76" customWidth="1"/>
    <col min="3" max="3" width="9.125" style="76" customWidth="1"/>
    <col min="4" max="4" width="9.5" style="76" customWidth="1"/>
    <col min="5" max="5" width="9.125" style="76" customWidth="1"/>
    <col min="6" max="6" width="10.75" style="76" customWidth="1"/>
    <col min="7" max="7" width="9.5" style="76" customWidth="1"/>
    <col min="8" max="8" width="9.125" style="76" customWidth="1"/>
    <col min="9" max="9" width="8.125" style="76" customWidth="1"/>
    <col min="10" max="10" width="10.5" style="76" customWidth="1"/>
    <col min="11" max="11" width="12.125" style="76" customWidth="1"/>
    <col min="12" max="16384" width="10.125" style="76"/>
  </cols>
  <sheetData>
    <row r="1" spans="1:11" ht="25.5">
      <c r="A1" s="349" t="s">
        <v>192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>
      <c r="A2" s="77" t="s">
        <v>54</v>
      </c>
      <c r="B2" s="350" t="s">
        <v>420</v>
      </c>
      <c r="C2" s="350"/>
      <c r="D2" s="78" t="s">
        <v>62</v>
      </c>
      <c r="E2" s="220" t="s">
        <v>63</v>
      </c>
      <c r="F2" s="221"/>
      <c r="G2" s="351" t="s">
        <v>422</v>
      </c>
      <c r="H2" s="351"/>
      <c r="I2" s="96" t="s">
        <v>57</v>
      </c>
      <c r="J2" s="351" t="s">
        <v>421</v>
      </c>
      <c r="K2" s="352"/>
    </row>
    <row r="3" spans="1:11">
      <c r="A3" s="80" t="s">
        <v>75</v>
      </c>
      <c r="B3" s="353">
        <v>5000</v>
      </c>
      <c r="C3" s="353"/>
      <c r="D3" s="81" t="s">
        <v>193</v>
      </c>
      <c r="E3" s="354">
        <v>44747</v>
      </c>
      <c r="F3" s="355"/>
      <c r="G3" s="355"/>
      <c r="H3" s="317" t="s">
        <v>194</v>
      </c>
      <c r="I3" s="317"/>
      <c r="J3" s="317"/>
      <c r="K3" s="318"/>
    </row>
    <row r="4" spans="1:11">
      <c r="A4" s="82" t="s">
        <v>72</v>
      </c>
      <c r="B4" s="83">
        <v>4</v>
      </c>
      <c r="C4" s="83">
        <v>6</v>
      </c>
      <c r="D4" s="84" t="s">
        <v>195</v>
      </c>
      <c r="E4" s="355" t="s">
        <v>439</v>
      </c>
      <c r="F4" s="355"/>
      <c r="G4" s="355"/>
      <c r="H4" s="260" t="s">
        <v>196</v>
      </c>
      <c r="I4" s="260"/>
      <c r="J4" s="93" t="s">
        <v>66</v>
      </c>
      <c r="K4" s="99" t="s">
        <v>67</v>
      </c>
    </row>
    <row r="5" spans="1:11">
      <c r="A5" s="82" t="s">
        <v>197</v>
      </c>
      <c r="B5" s="353">
        <v>1</v>
      </c>
      <c r="C5" s="353"/>
      <c r="D5" s="81" t="s">
        <v>198</v>
      </c>
      <c r="E5" s="81" t="s">
        <v>199</v>
      </c>
      <c r="F5" s="81" t="s">
        <v>200</v>
      </c>
      <c r="G5" s="81" t="s">
        <v>201</v>
      </c>
      <c r="H5" s="260" t="s">
        <v>202</v>
      </c>
      <c r="I5" s="260"/>
      <c r="J5" s="93" t="s">
        <v>66</v>
      </c>
      <c r="K5" s="99" t="s">
        <v>67</v>
      </c>
    </row>
    <row r="6" spans="1:11">
      <c r="A6" s="85" t="s">
        <v>203</v>
      </c>
      <c r="B6" s="356">
        <v>200</v>
      </c>
      <c r="C6" s="356"/>
      <c r="D6" s="86" t="s">
        <v>204</v>
      </c>
      <c r="E6" s="87"/>
      <c r="F6" s="88"/>
      <c r="G6" s="86">
        <v>5000</v>
      </c>
      <c r="H6" s="357" t="s">
        <v>205</v>
      </c>
      <c r="I6" s="357"/>
      <c r="J6" s="88" t="s">
        <v>66</v>
      </c>
      <c r="K6" s="100" t="s">
        <v>67</v>
      </c>
    </row>
    <row r="7" spans="1:1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>
      <c r="A8" s="92" t="s">
        <v>206</v>
      </c>
      <c r="B8" s="79" t="s">
        <v>207</v>
      </c>
      <c r="C8" s="79" t="s">
        <v>208</v>
      </c>
      <c r="D8" s="79" t="s">
        <v>209</v>
      </c>
      <c r="E8" s="79" t="s">
        <v>210</v>
      </c>
      <c r="F8" s="79" t="s">
        <v>211</v>
      </c>
      <c r="G8" s="358"/>
      <c r="H8" s="359"/>
      <c r="I8" s="359"/>
      <c r="J8" s="359"/>
      <c r="K8" s="360"/>
    </row>
    <row r="9" spans="1:11">
      <c r="A9" s="259" t="s">
        <v>212</v>
      </c>
      <c r="B9" s="260"/>
      <c r="C9" s="93" t="s">
        <v>66</v>
      </c>
      <c r="D9" s="93" t="s">
        <v>67</v>
      </c>
      <c r="E9" s="81" t="s">
        <v>213</v>
      </c>
      <c r="F9" s="94"/>
      <c r="G9" s="361"/>
      <c r="H9" s="362"/>
      <c r="I9" s="362"/>
      <c r="J9" s="362"/>
      <c r="K9" s="363"/>
    </row>
    <row r="10" spans="1:11">
      <c r="A10" s="259" t="s">
        <v>214</v>
      </c>
      <c r="B10" s="260"/>
      <c r="C10" s="93" t="s">
        <v>66</v>
      </c>
      <c r="D10" s="93" t="s">
        <v>67</v>
      </c>
      <c r="E10" s="81" t="s">
        <v>215</v>
      </c>
      <c r="F10" s="94"/>
      <c r="G10" s="361"/>
      <c r="H10" s="362"/>
      <c r="I10" s="362"/>
      <c r="J10" s="362"/>
      <c r="K10" s="363"/>
    </row>
    <row r="11" spans="1:11">
      <c r="A11" s="364" t="s">
        <v>186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>
      <c r="A12" s="80" t="s">
        <v>87</v>
      </c>
      <c r="B12" s="93" t="s">
        <v>83</v>
      </c>
      <c r="C12" s="93" t="s">
        <v>84</v>
      </c>
      <c r="D12" s="94"/>
      <c r="E12" s="81" t="s">
        <v>85</v>
      </c>
      <c r="F12" s="93" t="s">
        <v>83</v>
      </c>
      <c r="G12" s="93" t="s">
        <v>84</v>
      </c>
      <c r="H12" s="93"/>
      <c r="I12" s="81" t="s">
        <v>216</v>
      </c>
      <c r="J12" s="93" t="s">
        <v>83</v>
      </c>
      <c r="K12" s="99" t="s">
        <v>84</v>
      </c>
    </row>
    <row r="13" spans="1:11">
      <c r="A13" s="80" t="s">
        <v>90</v>
      </c>
      <c r="B13" s="93" t="s">
        <v>83</v>
      </c>
      <c r="C13" s="93" t="s">
        <v>84</v>
      </c>
      <c r="D13" s="94"/>
      <c r="E13" s="81" t="s">
        <v>95</v>
      </c>
      <c r="F13" s="93" t="s">
        <v>83</v>
      </c>
      <c r="G13" s="93" t="s">
        <v>84</v>
      </c>
      <c r="H13" s="93"/>
      <c r="I13" s="81" t="s">
        <v>217</v>
      </c>
      <c r="J13" s="93" t="s">
        <v>83</v>
      </c>
      <c r="K13" s="99" t="s">
        <v>84</v>
      </c>
    </row>
    <row r="14" spans="1:11">
      <c r="A14" s="85" t="s">
        <v>218</v>
      </c>
      <c r="B14" s="88" t="s">
        <v>83</v>
      </c>
      <c r="C14" s="88" t="s">
        <v>84</v>
      </c>
      <c r="D14" s="87"/>
      <c r="E14" s="86" t="s">
        <v>219</v>
      </c>
      <c r="F14" s="88" t="s">
        <v>83</v>
      </c>
      <c r="G14" s="88" t="s">
        <v>84</v>
      </c>
      <c r="H14" s="88"/>
      <c r="I14" s="86" t="s">
        <v>220</v>
      </c>
      <c r="J14" s="88" t="s">
        <v>83</v>
      </c>
      <c r="K14" s="100" t="s">
        <v>84</v>
      </c>
    </row>
    <row r="15" spans="1:11">
      <c r="A15" s="89"/>
      <c r="B15" s="95"/>
      <c r="C15" s="95"/>
      <c r="D15" s="90"/>
      <c r="E15" s="89"/>
      <c r="F15" s="95"/>
      <c r="G15" s="95"/>
      <c r="H15" s="95"/>
      <c r="I15" s="89"/>
      <c r="J15" s="95"/>
      <c r="K15" s="95"/>
    </row>
    <row r="16" spans="1:11" s="74" customFormat="1">
      <c r="A16" s="314" t="s">
        <v>221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59" t="s">
        <v>222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67"/>
    </row>
    <row r="18" spans="1:11">
      <c r="A18" s="259" t="s">
        <v>423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67"/>
    </row>
    <row r="19" spans="1:11">
      <c r="A19" s="368" t="s">
        <v>424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70"/>
    </row>
    <row r="20" spans="1:11">
      <c r="A20" s="371" t="s">
        <v>425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>
      <c r="A21" s="371" t="s">
        <v>426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3"/>
    </row>
    <row r="22" spans="1:11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59" t="s">
        <v>122</v>
      </c>
      <c r="B24" s="260"/>
      <c r="C24" s="93" t="s">
        <v>66</v>
      </c>
      <c r="D24" s="93" t="s">
        <v>67</v>
      </c>
      <c r="E24" s="317"/>
      <c r="F24" s="317"/>
      <c r="G24" s="317"/>
      <c r="H24" s="317"/>
      <c r="I24" s="317"/>
      <c r="J24" s="317"/>
      <c r="K24" s="318"/>
    </row>
    <row r="25" spans="1:11">
      <c r="A25" s="97" t="s">
        <v>223</v>
      </c>
      <c r="B25" s="377"/>
      <c r="C25" s="377"/>
      <c r="D25" s="377"/>
      <c r="E25" s="377"/>
      <c r="F25" s="377"/>
      <c r="G25" s="377"/>
      <c r="H25" s="377"/>
      <c r="I25" s="377"/>
      <c r="J25" s="377"/>
      <c r="K25" s="378"/>
    </row>
    <row r="26" spans="1:11">
      <c r="A26" s="379"/>
      <c r="B26" s="379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1">
      <c r="A27" s="380" t="s">
        <v>224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2"/>
    </row>
    <row r="28" spans="1:11">
      <c r="A28" s="383" t="s">
        <v>437</v>
      </c>
      <c r="B28" s="384"/>
      <c r="C28" s="384"/>
      <c r="D28" s="384"/>
      <c r="E28" s="384"/>
      <c r="F28" s="384"/>
      <c r="G28" s="384"/>
      <c r="H28" s="384"/>
      <c r="I28" s="384"/>
      <c r="J28" s="384"/>
      <c r="K28" s="385"/>
    </row>
    <row r="29" spans="1:11">
      <c r="A29" s="383" t="s">
        <v>438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5"/>
    </row>
    <row r="30" spans="1:11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385"/>
    </row>
    <row r="31" spans="1:11">
      <c r="A31" s="383"/>
      <c r="B31" s="384"/>
      <c r="C31" s="384"/>
      <c r="D31" s="384"/>
      <c r="E31" s="384"/>
      <c r="F31" s="384"/>
      <c r="G31" s="384"/>
      <c r="H31" s="384"/>
      <c r="I31" s="384"/>
      <c r="J31" s="384"/>
      <c r="K31" s="385"/>
    </row>
    <row r="32" spans="1:11">
      <c r="A32" s="383"/>
      <c r="B32" s="384"/>
      <c r="C32" s="384"/>
      <c r="D32" s="384"/>
      <c r="E32" s="384"/>
      <c r="F32" s="384"/>
      <c r="G32" s="384"/>
      <c r="H32" s="384"/>
      <c r="I32" s="384"/>
      <c r="J32" s="384"/>
      <c r="K32" s="385"/>
    </row>
    <row r="33" spans="1:13" ht="23.1" customHeight="1">
      <c r="A33" s="383"/>
      <c r="B33" s="384"/>
      <c r="C33" s="384"/>
      <c r="D33" s="384"/>
      <c r="E33" s="384"/>
      <c r="F33" s="384"/>
      <c r="G33" s="384"/>
      <c r="H33" s="384"/>
      <c r="I33" s="384"/>
      <c r="J33" s="384"/>
      <c r="K33" s="385"/>
    </row>
    <row r="34" spans="1:13" ht="23.1" customHeight="1">
      <c r="A34" s="371"/>
      <c r="B34" s="372"/>
      <c r="C34" s="372"/>
      <c r="D34" s="372"/>
      <c r="E34" s="372"/>
      <c r="F34" s="372"/>
      <c r="G34" s="372"/>
      <c r="H34" s="372"/>
      <c r="I34" s="372"/>
      <c r="J34" s="372"/>
      <c r="K34" s="373"/>
    </row>
    <row r="35" spans="1:13" ht="23.1" customHeight="1">
      <c r="A35" s="386"/>
      <c r="B35" s="372"/>
      <c r="C35" s="372"/>
      <c r="D35" s="372"/>
      <c r="E35" s="372"/>
      <c r="F35" s="372"/>
      <c r="G35" s="372"/>
      <c r="H35" s="372"/>
      <c r="I35" s="372"/>
      <c r="J35" s="372"/>
      <c r="K35" s="373"/>
    </row>
    <row r="36" spans="1:13" ht="23.1" customHeight="1">
      <c r="A36" s="387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3" ht="18.75" customHeight="1">
      <c r="A37" s="390" t="s">
        <v>225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2"/>
    </row>
    <row r="38" spans="1:13" s="75" customFormat="1" ht="18.75" customHeight="1">
      <c r="A38" s="259" t="s">
        <v>226</v>
      </c>
      <c r="B38" s="260"/>
      <c r="C38" s="260"/>
      <c r="D38" s="317" t="s">
        <v>227</v>
      </c>
      <c r="E38" s="317"/>
      <c r="F38" s="393" t="s">
        <v>228</v>
      </c>
      <c r="G38" s="394"/>
      <c r="H38" s="260" t="s">
        <v>229</v>
      </c>
      <c r="I38" s="260"/>
      <c r="J38" s="260" t="s">
        <v>230</v>
      </c>
      <c r="K38" s="367"/>
    </row>
    <row r="39" spans="1:13" ht="18.75" customHeight="1">
      <c r="A39" s="82" t="s">
        <v>123</v>
      </c>
      <c r="B39" s="260"/>
      <c r="C39" s="260"/>
      <c r="D39" s="260"/>
      <c r="E39" s="260"/>
      <c r="F39" s="260"/>
      <c r="G39" s="260"/>
      <c r="H39" s="260"/>
      <c r="I39" s="260"/>
      <c r="J39" s="260"/>
      <c r="K39" s="367"/>
      <c r="M39" s="75"/>
    </row>
    <row r="40" spans="1:13" ht="30.95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67"/>
    </row>
    <row r="41" spans="1:13" ht="18.75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67"/>
    </row>
    <row r="42" spans="1:13" ht="32.1" customHeight="1">
      <c r="A42" s="85" t="s">
        <v>142</v>
      </c>
      <c r="B42" s="395" t="s">
        <v>231</v>
      </c>
      <c r="C42" s="395"/>
      <c r="D42" s="86" t="s">
        <v>232</v>
      </c>
      <c r="E42" s="87" t="s">
        <v>378</v>
      </c>
      <c r="F42" s="86" t="s">
        <v>146</v>
      </c>
      <c r="G42" s="98">
        <v>44723</v>
      </c>
      <c r="H42" s="396" t="s">
        <v>147</v>
      </c>
      <c r="I42" s="396"/>
      <c r="J42" s="395" t="s">
        <v>377</v>
      </c>
      <c r="K42" s="397"/>
    </row>
    <row r="43" spans="1:13" ht="16.5" customHeight="1"/>
    <row r="44" spans="1:13" ht="16.5" customHeight="1"/>
    <row r="45" spans="1:13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36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2"/>
  <sheetViews>
    <sheetView topLeftCell="C1" workbookViewId="0">
      <selection activeCell="P25" sqref="P25"/>
    </sheetView>
  </sheetViews>
  <sheetFormatPr defaultColWidth="9" defaultRowHeight="26.1" customHeight="1"/>
  <cols>
    <col min="1" max="1" width="17.125" style="34" customWidth="1"/>
    <col min="2" max="8" width="9.375" style="34" customWidth="1"/>
    <col min="9" max="9" width="1.375" style="34" customWidth="1"/>
    <col min="10" max="10" width="16.5" style="34" customWidth="1"/>
    <col min="11" max="11" width="17" style="34" customWidth="1"/>
    <col min="12" max="12" width="18.5" style="34" customWidth="1"/>
    <col min="13" max="13" width="16.625" style="34" customWidth="1"/>
    <col min="14" max="14" width="14.125" style="34" customWidth="1"/>
    <col min="15" max="16" width="16.375" style="34" customWidth="1"/>
    <col min="17" max="16384" width="9" style="34"/>
  </cols>
  <sheetData>
    <row r="1" spans="1:16" ht="30" customHeight="1" thickBot="1">
      <c r="A1" s="284" t="s">
        <v>151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1:16" ht="15.95" customHeight="1">
      <c r="A2" s="35" t="s">
        <v>62</v>
      </c>
      <c r="B2" s="286" t="s">
        <v>63</v>
      </c>
      <c r="C2" s="286"/>
      <c r="D2" s="36" t="s">
        <v>68</v>
      </c>
      <c r="E2" s="286" t="s">
        <v>69</v>
      </c>
      <c r="F2" s="286"/>
      <c r="G2" s="286"/>
      <c r="H2" s="286"/>
      <c r="I2" s="57"/>
      <c r="J2" s="199" t="s">
        <v>57</v>
      </c>
      <c r="K2" s="348" t="s">
        <v>152</v>
      </c>
      <c r="L2" s="348"/>
      <c r="M2" s="348"/>
      <c r="N2" s="348"/>
      <c r="O2" s="348"/>
      <c r="P2" s="200"/>
    </row>
    <row r="3" spans="1:16" ht="15.95" customHeight="1">
      <c r="A3" s="283" t="s">
        <v>153</v>
      </c>
      <c r="B3" s="282" t="s">
        <v>154</v>
      </c>
      <c r="C3" s="282"/>
      <c r="D3" s="282"/>
      <c r="E3" s="282"/>
      <c r="F3" s="282"/>
      <c r="G3" s="282"/>
      <c r="H3" s="282"/>
      <c r="I3" s="59"/>
      <c r="J3" s="288" t="s">
        <v>155</v>
      </c>
      <c r="K3" s="288"/>
      <c r="L3" s="288"/>
      <c r="M3" s="288"/>
      <c r="N3" s="288"/>
      <c r="O3" s="288"/>
      <c r="P3" s="200"/>
    </row>
    <row r="4" spans="1:16" ht="15.95" customHeight="1">
      <c r="A4" s="283"/>
      <c r="B4" s="37" t="s">
        <v>110</v>
      </c>
      <c r="C4" s="37" t="s">
        <v>111</v>
      </c>
      <c r="D4" s="37" t="s">
        <v>112</v>
      </c>
      <c r="E4" s="37" t="s">
        <v>113</v>
      </c>
      <c r="F4" s="37" t="s">
        <v>114</v>
      </c>
      <c r="G4" s="37" t="s">
        <v>115</v>
      </c>
      <c r="H4" s="38" t="s">
        <v>156</v>
      </c>
      <c r="I4" s="59"/>
      <c r="J4" s="37" t="s">
        <v>110</v>
      </c>
      <c r="K4" s="37" t="s">
        <v>111</v>
      </c>
      <c r="L4" s="37" t="s">
        <v>112</v>
      </c>
      <c r="M4" s="37" t="s">
        <v>113</v>
      </c>
      <c r="N4" s="37" t="s">
        <v>114</v>
      </c>
      <c r="O4" s="37" t="s">
        <v>115</v>
      </c>
      <c r="P4" s="37" t="s">
        <v>115</v>
      </c>
    </row>
    <row r="5" spans="1:16" ht="15.95" customHeight="1">
      <c r="A5" s="283"/>
      <c r="B5" s="39" t="s">
        <v>157</v>
      </c>
      <c r="C5" s="39" t="s">
        <v>158</v>
      </c>
      <c r="D5" s="39" t="s">
        <v>159</v>
      </c>
      <c r="E5" s="39" t="s">
        <v>160</v>
      </c>
      <c r="F5" s="39" t="s">
        <v>161</v>
      </c>
      <c r="G5" s="39" t="s">
        <v>162</v>
      </c>
      <c r="H5" s="39" t="s">
        <v>163</v>
      </c>
      <c r="I5" s="59"/>
      <c r="J5" s="63" t="s">
        <v>379</v>
      </c>
      <c r="K5" s="63" t="s">
        <v>382</v>
      </c>
      <c r="L5" s="63" t="s">
        <v>380</v>
      </c>
      <c r="M5" s="64" t="s">
        <v>382</v>
      </c>
      <c r="N5" s="63" t="s">
        <v>381</v>
      </c>
      <c r="O5" s="63" t="s">
        <v>379</v>
      </c>
      <c r="P5" s="64"/>
    </row>
    <row r="6" spans="1:16" ht="15.95" customHeight="1">
      <c r="A6" s="40" t="s">
        <v>164</v>
      </c>
      <c r="B6" s="41">
        <f>C6-1</f>
        <v>73</v>
      </c>
      <c r="C6" s="41">
        <f>D6-2</f>
        <v>74</v>
      </c>
      <c r="D6" s="42">
        <v>76</v>
      </c>
      <c r="E6" s="41">
        <f t="shared" ref="E6:F6" si="0">D6+2</f>
        <v>78</v>
      </c>
      <c r="F6" s="41">
        <f t="shared" si="0"/>
        <v>80</v>
      </c>
      <c r="G6" s="41">
        <f t="shared" ref="G6:H6" si="1">F6+1</f>
        <v>81</v>
      </c>
      <c r="H6" s="41">
        <f t="shared" si="1"/>
        <v>82</v>
      </c>
      <c r="I6" s="59"/>
      <c r="J6" s="60" t="s">
        <v>397</v>
      </c>
      <c r="K6" s="60" t="s">
        <v>403</v>
      </c>
      <c r="L6" s="60" t="s">
        <v>392</v>
      </c>
      <c r="M6" s="65" t="s">
        <v>400</v>
      </c>
      <c r="N6" s="60" t="s">
        <v>398</v>
      </c>
      <c r="O6" s="60" t="s">
        <v>398</v>
      </c>
      <c r="P6" s="65"/>
    </row>
    <row r="7" spans="1:16" ht="15.95" customHeight="1">
      <c r="A7" s="40" t="s">
        <v>165</v>
      </c>
      <c r="B7" s="41">
        <f t="shared" ref="B7:B9" si="2">C7-4</f>
        <v>114</v>
      </c>
      <c r="C7" s="41">
        <f t="shared" ref="C7:C9" si="3">D7-4</f>
        <v>118</v>
      </c>
      <c r="D7" s="42">
        <v>122</v>
      </c>
      <c r="E7" s="41">
        <f t="shared" ref="E7:E9" si="4">D7+4</f>
        <v>126</v>
      </c>
      <c r="F7" s="41">
        <f>E7+4</f>
        <v>130</v>
      </c>
      <c r="G7" s="41">
        <f t="shared" ref="G7:G9" si="5">F7+6</f>
        <v>136</v>
      </c>
      <c r="H7" s="41">
        <f>G7+6</f>
        <v>142</v>
      </c>
      <c r="I7" s="59"/>
      <c r="J7" s="66" t="s">
        <v>400</v>
      </c>
      <c r="K7" s="66" t="s">
        <v>399</v>
      </c>
      <c r="L7" s="66" t="s">
        <v>393</v>
      </c>
      <c r="M7" s="67" t="s">
        <v>400</v>
      </c>
      <c r="N7" s="66" t="s">
        <v>399</v>
      </c>
      <c r="O7" s="66" t="s">
        <v>399</v>
      </c>
      <c r="P7" s="67"/>
    </row>
    <row r="8" spans="1:16" ht="15.95" customHeight="1">
      <c r="A8" s="40" t="s">
        <v>166</v>
      </c>
      <c r="B8" s="41">
        <f t="shared" si="2"/>
        <v>110</v>
      </c>
      <c r="C8" s="41">
        <f t="shared" si="3"/>
        <v>114</v>
      </c>
      <c r="D8" s="42">
        <v>118</v>
      </c>
      <c r="E8" s="41">
        <f t="shared" si="4"/>
        <v>122</v>
      </c>
      <c r="F8" s="41">
        <f>E8+5</f>
        <v>127</v>
      </c>
      <c r="G8" s="41">
        <f t="shared" si="5"/>
        <v>133</v>
      </c>
      <c r="H8" s="41">
        <f>G8+7</f>
        <v>140</v>
      </c>
      <c r="I8" s="59"/>
      <c r="J8" s="66" t="s">
        <v>400</v>
      </c>
      <c r="K8" s="66" t="s">
        <v>400</v>
      </c>
      <c r="L8" s="66" t="s">
        <v>384</v>
      </c>
      <c r="M8" s="67" t="s">
        <v>386</v>
      </c>
      <c r="N8" s="66" t="s">
        <v>386</v>
      </c>
      <c r="O8" s="66" t="s">
        <v>386</v>
      </c>
      <c r="P8" s="67"/>
    </row>
    <row r="9" spans="1:16" ht="15.95" customHeight="1">
      <c r="A9" s="40" t="s">
        <v>167</v>
      </c>
      <c r="B9" s="41">
        <f t="shared" si="2"/>
        <v>110</v>
      </c>
      <c r="C9" s="41">
        <f t="shared" si="3"/>
        <v>114</v>
      </c>
      <c r="D9" s="42">
        <v>118</v>
      </c>
      <c r="E9" s="41">
        <f t="shared" si="4"/>
        <v>122</v>
      </c>
      <c r="F9" s="41">
        <f>E9+5</f>
        <v>127</v>
      </c>
      <c r="G9" s="41">
        <f t="shared" si="5"/>
        <v>133</v>
      </c>
      <c r="H9" s="41">
        <f>G9+7</f>
        <v>140</v>
      </c>
      <c r="I9" s="59"/>
      <c r="J9" s="66" t="s">
        <v>386</v>
      </c>
      <c r="K9" s="66" t="s">
        <v>400</v>
      </c>
      <c r="L9" s="66" t="s">
        <v>384</v>
      </c>
      <c r="M9" s="67" t="s">
        <v>405</v>
      </c>
      <c r="N9" s="66" t="s">
        <v>386</v>
      </c>
      <c r="O9" s="66" t="s">
        <v>386</v>
      </c>
      <c r="P9" s="67"/>
    </row>
    <row r="10" spans="1:16" ht="15.95" customHeight="1">
      <c r="A10" s="40" t="s">
        <v>168</v>
      </c>
      <c r="B10" s="41">
        <f>C10-1.2</f>
        <v>47.599999999999994</v>
      </c>
      <c r="C10" s="41">
        <f>D10-1.2</f>
        <v>48.8</v>
      </c>
      <c r="D10" s="42">
        <v>50</v>
      </c>
      <c r="E10" s="41">
        <f>D10+1.2</f>
        <v>51.2</v>
      </c>
      <c r="F10" s="41">
        <f>E10+1.2</f>
        <v>52.400000000000006</v>
      </c>
      <c r="G10" s="41">
        <f>F10+1.4</f>
        <v>53.800000000000004</v>
      </c>
      <c r="H10" s="41">
        <f>G10+1.4</f>
        <v>55.2</v>
      </c>
      <c r="I10" s="59"/>
      <c r="J10" s="66" t="s">
        <v>401</v>
      </c>
      <c r="K10" s="66" t="s">
        <v>386</v>
      </c>
      <c r="L10" s="66" t="s">
        <v>394</v>
      </c>
      <c r="M10" s="67" t="s">
        <v>394</v>
      </c>
      <c r="N10" s="66" t="s">
        <v>397</v>
      </c>
      <c r="O10" s="66" t="s">
        <v>397</v>
      </c>
      <c r="P10" s="67"/>
    </row>
    <row r="11" spans="1:16" ht="15.95" customHeight="1">
      <c r="A11" s="40" t="s">
        <v>169</v>
      </c>
      <c r="B11" s="41">
        <f>C11-0.6</f>
        <v>63.199999999999996</v>
      </c>
      <c r="C11" s="41">
        <f>D11-1.2</f>
        <v>63.8</v>
      </c>
      <c r="D11" s="42">
        <v>65</v>
      </c>
      <c r="E11" s="41">
        <f>D11+1.2</f>
        <v>66.2</v>
      </c>
      <c r="F11" s="41">
        <f>E11+1.2</f>
        <v>67.400000000000006</v>
      </c>
      <c r="G11" s="41">
        <f>F11+0.6</f>
        <v>68</v>
      </c>
      <c r="H11" s="41">
        <f>G11+0.6</f>
        <v>68.599999999999994</v>
      </c>
      <c r="I11" s="59"/>
      <c r="J11" s="66" t="s">
        <v>402</v>
      </c>
      <c r="K11" s="66" t="s">
        <v>401</v>
      </c>
      <c r="L11" s="66" t="s">
        <v>395</v>
      </c>
      <c r="M11" s="67" t="s">
        <v>386</v>
      </c>
      <c r="N11" s="66" t="s">
        <v>390</v>
      </c>
      <c r="O11" s="66" t="s">
        <v>390</v>
      </c>
      <c r="P11" s="67"/>
    </row>
    <row r="12" spans="1:16" ht="15.95" customHeight="1">
      <c r="A12" s="43" t="s">
        <v>170</v>
      </c>
      <c r="B12" s="41">
        <f>C12-0.8</f>
        <v>23.4</v>
      </c>
      <c r="C12" s="41">
        <f>D12-0.8</f>
        <v>24.2</v>
      </c>
      <c r="D12" s="42">
        <v>25</v>
      </c>
      <c r="E12" s="41">
        <f>D12+0.8</f>
        <v>25.8</v>
      </c>
      <c r="F12" s="41">
        <f>E12+0.8</f>
        <v>26.6</v>
      </c>
      <c r="G12" s="41">
        <f>F12+1.3</f>
        <v>27.900000000000002</v>
      </c>
      <c r="H12" s="41">
        <f>G12+1.3</f>
        <v>29.200000000000003</v>
      </c>
      <c r="I12" s="59"/>
      <c r="J12" s="66" t="s">
        <v>428</v>
      </c>
      <c r="K12" s="66" t="s">
        <v>404</v>
      </c>
      <c r="L12" s="66" t="s">
        <v>396</v>
      </c>
      <c r="M12" s="67" t="s">
        <v>406</v>
      </c>
      <c r="N12" s="66" t="s">
        <v>397</v>
      </c>
      <c r="O12" s="66" t="s">
        <v>397</v>
      </c>
      <c r="P12" s="67"/>
    </row>
    <row r="13" spans="1:16" ht="15.95" customHeight="1">
      <c r="A13" s="40" t="s">
        <v>171</v>
      </c>
      <c r="B13" s="44">
        <f>C13-0.7</f>
        <v>20.100000000000001</v>
      </c>
      <c r="C13" s="44">
        <f>D13-0.7</f>
        <v>20.8</v>
      </c>
      <c r="D13" s="42">
        <v>21.5</v>
      </c>
      <c r="E13" s="44">
        <f>D13+0.7</f>
        <v>22.2</v>
      </c>
      <c r="F13" s="44">
        <f>E13+0.7</f>
        <v>22.9</v>
      </c>
      <c r="G13" s="44">
        <f>F13+1</f>
        <v>23.9</v>
      </c>
      <c r="H13" s="44">
        <f>G13+1</f>
        <v>24.9</v>
      </c>
      <c r="I13" s="59"/>
      <c r="J13" s="66" t="s">
        <v>398</v>
      </c>
      <c r="K13" s="66" t="s">
        <v>388</v>
      </c>
      <c r="L13" s="66" t="s">
        <v>386</v>
      </c>
      <c r="M13" s="67" t="s">
        <v>394</v>
      </c>
      <c r="N13" s="66" t="s">
        <v>386</v>
      </c>
      <c r="O13" s="66" t="s">
        <v>386</v>
      </c>
      <c r="P13" s="67"/>
    </row>
    <row r="14" spans="1:16" ht="15.95" customHeight="1">
      <c r="A14" s="40" t="s">
        <v>172</v>
      </c>
      <c r="B14" s="45">
        <f>C14-0.5</f>
        <v>13.5</v>
      </c>
      <c r="C14" s="45">
        <f>D14-0.5</f>
        <v>14</v>
      </c>
      <c r="D14" s="46">
        <v>14.5</v>
      </c>
      <c r="E14" s="45">
        <f>D14+0.5</f>
        <v>15</v>
      </c>
      <c r="F14" s="45">
        <f>E14+0.5</f>
        <v>15.5</v>
      </c>
      <c r="G14" s="45">
        <f>F14+0.7</f>
        <v>16.2</v>
      </c>
      <c r="H14" s="45">
        <f>G14+0.7</f>
        <v>16.899999999999999</v>
      </c>
      <c r="I14" s="59"/>
      <c r="J14" s="66" t="s">
        <v>386</v>
      </c>
      <c r="K14" s="66" t="s">
        <v>402</v>
      </c>
      <c r="L14" s="66" t="s">
        <v>386</v>
      </c>
      <c r="M14" s="67" t="s">
        <v>407</v>
      </c>
      <c r="N14" s="66" t="s">
        <v>391</v>
      </c>
      <c r="O14" s="66" t="s">
        <v>391</v>
      </c>
      <c r="P14" s="67"/>
    </row>
    <row r="15" spans="1:16" ht="15.95" customHeight="1">
      <c r="A15" s="40" t="s">
        <v>173</v>
      </c>
      <c r="B15" s="41">
        <f>C15-1</f>
        <v>56</v>
      </c>
      <c r="C15" s="41">
        <f>D15-1</f>
        <v>57</v>
      </c>
      <c r="D15" s="47">
        <v>58</v>
      </c>
      <c r="E15" s="41">
        <f>D15+1</f>
        <v>59</v>
      </c>
      <c r="F15" s="41">
        <f>E15+1</f>
        <v>60</v>
      </c>
      <c r="G15" s="41">
        <f>F15+1.5</f>
        <v>61.5</v>
      </c>
      <c r="H15" s="41">
        <f>G15+1.5</f>
        <v>63</v>
      </c>
      <c r="I15" s="59"/>
      <c r="J15" s="66" t="s">
        <v>397</v>
      </c>
      <c r="K15" s="66" t="s">
        <v>386</v>
      </c>
      <c r="L15" s="66" t="s">
        <v>397</v>
      </c>
      <c r="M15" s="67" t="s">
        <v>386</v>
      </c>
      <c r="N15" s="66" t="s">
        <v>386</v>
      </c>
      <c r="O15" s="66" t="s">
        <v>386</v>
      </c>
      <c r="P15" s="67"/>
    </row>
    <row r="16" spans="1:16" ht="15.95" customHeight="1">
      <c r="A16" s="283" t="s">
        <v>153</v>
      </c>
      <c r="B16" s="282" t="s">
        <v>174</v>
      </c>
      <c r="C16" s="282"/>
      <c r="D16" s="282"/>
      <c r="E16" s="282"/>
      <c r="F16" s="282"/>
      <c r="G16" s="282"/>
      <c r="H16" s="282"/>
      <c r="I16" s="59"/>
      <c r="J16" s="68"/>
      <c r="K16" s="68"/>
      <c r="L16" s="68"/>
      <c r="M16" s="68"/>
      <c r="N16" s="68"/>
      <c r="O16" s="69"/>
      <c r="P16" s="69"/>
    </row>
    <row r="17" spans="1:16" ht="15.95" customHeight="1">
      <c r="A17" s="283"/>
      <c r="B17" s="37" t="s">
        <v>110</v>
      </c>
      <c r="C17" s="37" t="s">
        <v>111</v>
      </c>
      <c r="D17" s="37" t="s">
        <v>112</v>
      </c>
      <c r="E17" s="37" t="s">
        <v>113</v>
      </c>
      <c r="F17" s="37" t="s">
        <v>114</v>
      </c>
      <c r="G17" s="37" t="s">
        <v>115</v>
      </c>
      <c r="H17" s="38" t="s">
        <v>156</v>
      </c>
      <c r="I17" s="59"/>
      <c r="J17" s="37" t="s">
        <v>110</v>
      </c>
      <c r="K17" s="37" t="s">
        <v>111</v>
      </c>
      <c r="L17" s="37" t="s">
        <v>112</v>
      </c>
      <c r="M17" s="37" t="s">
        <v>113</v>
      </c>
      <c r="N17" s="37" t="s">
        <v>114</v>
      </c>
      <c r="O17" s="37" t="s">
        <v>115</v>
      </c>
      <c r="P17" s="67"/>
    </row>
    <row r="18" spans="1:16" ht="15.95" customHeight="1">
      <c r="A18" s="283"/>
      <c r="B18" s="39" t="s">
        <v>157</v>
      </c>
      <c r="C18" s="39" t="s">
        <v>158</v>
      </c>
      <c r="D18" s="39" t="s">
        <v>159</v>
      </c>
      <c r="E18" s="39" t="s">
        <v>160</v>
      </c>
      <c r="F18" s="39" t="s">
        <v>161</v>
      </c>
      <c r="G18" s="39" t="s">
        <v>162</v>
      </c>
      <c r="H18" s="39" t="s">
        <v>163</v>
      </c>
      <c r="I18" s="59"/>
      <c r="J18" s="66" t="s">
        <v>408</v>
      </c>
      <c r="K18" s="67" t="s">
        <v>382</v>
      </c>
      <c r="L18" s="66" t="s">
        <v>409</v>
      </c>
      <c r="M18" s="66" t="s">
        <v>382</v>
      </c>
      <c r="N18" s="66" t="s">
        <v>381</v>
      </c>
      <c r="O18" s="66" t="s">
        <v>408</v>
      </c>
      <c r="P18" s="67"/>
    </row>
    <row r="19" spans="1:16" ht="15.95" customHeight="1">
      <c r="A19" s="48" t="s">
        <v>164</v>
      </c>
      <c r="B19" s="41">
        <f>C19-1</f>
        <v>68</v>
      </c>
      <c r="C19" s="41">
        <f>D19-2</f>
        <v>69</v>
      </c>
      <c r="D19" s="42">
        <v>71</v>
      </c>
      <c r="E19" s="41">
        <f>D19+2</f>
        <v>73</v>
      </c>
      <c r="F19" s="41">
        <f>E19+2</f>
        <v>75</v>
      </c>
      <c r="G19" s="41">
        <f>F19+1</f>
        <v>76</v>
      </c>
      <c r="H19" s="41">
        <f>G19+1</f>
        <v>77</v>
      </c>
      <c r="I19" s="59"/>
      <c r="J19" s="66" t="s">
        <v>415</v>
      </c>
      <c r="K19" s="67" t="s">
        <v>417</v>
      </c>
      <c r="L19" s="66" t="s">
        <v>393</v>
      </c>
      <c r="M19" s="66" t="s">
        <v>385</v>
      </c>
      <c r="N19" s="66" t="s">
        <v>386</v>
      </c>
      <c r="O19" s="66" t="s">
        <v>415</v>
      </c>
      <c r="P19" s="67"/>
    </row>
    <row r="20" spans="1:16" ht="15.95" customHeight="1">
      <c r="A20" s="48" t="s">
        <v>165</v>
      </c>
      <c r="B20" s="41">
        <f t="shared" ref="B20:B22" si="6">C20-4</f>
        <v>104</v>
      </c>
      <c r="C20" s="41">
        <f t="shared" ref="C20:C22" si="7">D20-4</f>
        <v>108</v>
      </c>
      <c r="D20" s="42">
        <v>112</v>
      </c>
      <c r="E20" s="41">
        <f t="shared" ref="E20:E22" si="8">D20+4</f>
        <v>116</v>
      </c>
      <c r="F20" s="41">
        <f>E20+4</f>
        <v>120</v>
      </c>
      <c r="G20" s="41">
        <f t="shared" ref="G20:G22" si="9">F20+6</f>
        <v>126</v>
      </c>
      <c r="H20" s="41">
        <f>G20+6</f>
        <v>132</v>
      </c>
      <c r="I20" s="59"/>
      <c r="J20" s="60" t="s">
        <v>400</v>
      </c>
      <c r="K20" s="65" t="s">
        <v>405</v>
      </c>
      <c r="L20" s="60" t="s">
        <v>385</v>
      </c>
      <c r="M20" s="60" t="s">
        <v>403</v>
      </c>
      <c r="N20" s="60" t="s">
        <v>384</v>
      </c>
      <c r="O20" s="60" t="s">
        <v>386</v>
      </c>
      <c r="P20" s="65"/>
    </row>
    <row r="21" spans="1:16" ht="15.95" customHeight="1">
      <c r="A21" s="48" t="s">
        <v>166</v>
      </c>
      <c r="B21" s="41">
        <f t="shared" si="6"/>
        <v>98</v>
      </c>
      <c r="C21" s="41">
        <f t="shared" si="7"/>
        <v>102</v>
      </c>
      <c r="D21" s="42">
        <v>106</v>
      </c>
      <c r="E21" s="41">
        <f t="shared" si="8"/>
        <v>110</v>
      </c>
      <c r="F21" s="41">
        <f>E21+5</f>
        <v>115</v>
      </c>
      <c r="G21" s="41">
        <f t="shared" si="9"/>
        <v>121</v>
      </c>
      <c r="H21" s="41">
        <f>G21+7</f>
        <v>128</v>
      </c>
      <c r="I21" s="59"/>
      <c r="J21" s="60" t="s">
        <v>405</v>
      </c>
      <c r="K21" s="65" t="s">
        <v>405</v>
      </c>
      <c r="L21" s="60" t="s">
        <v>386</v>
      </c>
      <c r="M21" s="60" t="s">
        <v>393</v>
      </c>
      <c r="N21" s="60" t="s">
        <v>384</v>
      </c>
      <c r="O21" s="60" t="s">
        <v>405</v>
      </c>
      <c r="P21" s="65"/>
    </row>
    <row r="22" spans="1:16" ht="15.95" customHeight="1">
      <c r="A22" s="48" t="s">
        <v>167</v>
      </c>
      <c r="B22" s="41">
        <f t="shared" si="6"/>
        <v>98</v>
      </c>
      <c r="C22" s="41">
        <f t="shared" si="7"/>
        <v>102</v>
      </c>
      <c r="D22" s="42">
        <v>106</v>
      </c>
      <c r="E22" s="41">
        <f t="shared" si="8"/>
        <v>110</v>
      </c>
      <c r="F22" s="41">
        <f>E22+5</f>
        <v>115</v>
      </c>
      <c r="G22" s="41">
        <f t="shared" si="9"/>
        <v>121</v>
      </c>
      <c r="H22" s="41">
        <f>G22+7</f>
        <v>128</v>
      </c>
      <c r="I22" s="59"/>
      <c r="J22" s="60" t="s">
        <v>384</v>
      </c>
      <c r="K22" s="65" t="s">
        <v>400</v>
      </c>
      <c r="L22" s="60" t="s">
        <v>393</v>
      </c>
      <c r="M22" s="60" t="s">
        <v>384</v>
      </c>
      <c r="N22" s="60" t="s">
        <v>386</v>
      </c>
      <c r="O22" s="60" t="s">
        <v>384</v>
      </c>
      <c r="P22" s="65"/>
    </row>
    <row r="23" spans="1:16" ht="15.95" customHeight="1">
      <c r="A23" s="48" t="s">
        <v>168</v>
      </c>
      <c r="B23" s="41">
        <f>C23-1.2</f>
        <v>44.599999999999994</v>
      </c>
      <c r="C23" s="41">
        <f>D23-1.2</f>
        <v>45.8</v>
      </c>
      <c r="D23" s="42">
        <v>47</v>
      </c>
      <c r="E23" s="41">
        <f>D23+1.2</f>
        <v>48.2</v>
      </c>
      <c r="F23" s="41">
        <f>E23+1.2</f>
        <v>49.400000000000006</v>
      </c>
      <c r="G23" s="41">
        <f>F23+1.4</f>
        <v>50.800000000000004</v>
      </c>
      <c r="H23" s="41">
        <f>G23+1.4</f>
        <v>52.2</v>
      </c>
      <c r="I23" s="59"/>
      <c r="J23" s="60" t="s">
        <v>416</v>
      </c>
      <c r="K23" s="65" t="s">
        <v>414</v>
      </c>
      <c r="L23" s="60" t="s">
        <v>413</v>
      </c>
      <c r="M23" s="60" t="s">
        <v>414</v>
      </c>
      <c r="N23" s="60" t="s">
        <v>394</v>
      </c>
      <c r="O23" s="60" t="s">
        <v>406</v>
      </c>
      <c r="P23" s="65"/>
    </row>
    <row r="24" spans="1:16" ht="15.95" customHeight="1">
      <c r="A24" s="48" t="s">
        <v>169</v>
      </c>
      <c r="B24" s="41">
        <f>C24-0.6</f>
        <v>60.199999999999996</v>
      </c>
      <c r="C24" s="41">
        <f>D24-1.2</f>
        <v>60.8</v>
      </c>
      <c r="D24" s="42">
        <v>62</v>
      </c>
      <c r="E24" s="41">
        <f>D24+1.2</f>
        <v>63.2</v>
      </c>
      <c r="F24" s="41">
        <f>E24+1.2</f>
        <v>64.400000000000006</v>
      </c>
      <c r="G24" s="41">
        <f>F24+0.6</f>
        <v>65</v>
      </c>
      <c r="H24" s="41">
        <f>G24+0.6</f>
        <v>65.599999999999994</v>
      </c>
      <c r="I24" s="59"/>
      <c r="J24" s="60" t="s">
        <v>394</v>
      </c>
      <c r="K24" s="65" t="s">
        <v>386</v>
      </c>
      <c r="L24" s="60" t="s">
        <v>414</v>
      </c>
      <c r="M24" s="60" t="s">
        <v>407</v>
      </c>
      <c r="N24" s="60" t="s">
        <v>394</v>
      </c>
      <c r="O24" s="60" t="s">
        <v>394</v>
      </c>
      <c r="P24" s="65"/>
    </row>
    <row r="25" spans="1:16" ht="15.95" customHeight="1">
      <c r="A25" s="49" t="s">
        <v>170</v>
      </c>
      <c r="B25" s="41">
        <f>C25-0.8</f>
        <v>20.399999999999999</v>
      </c>
      <c r="C25" s="41">
        <f>D25-0.8</f>
        <v>21.2</v>
      </c>
      <c r="D25" s="42">
        <v>22</v>
      </c>
      <c r="E25" s="41">
        <f>D25+0.8</f>
        <v>22.8</v>
      </c>
      <c r="F25" s="41">
        <f>E25+0.8</f>
        <v>23.6</v>
      </c>
      <c r="G25" s="41">
        <f>F25+1.3</f>
        <v>24.900000000000002</v>
      </c>
      <c r="H25" s="41">
        <f>G25+1.3</f>
        <v>26.200000000000003</v>
      </c>
      <c r="I25" s="59"/>
      <c r="J25" s="66" t="s">
        <v>387</v>
      </c>
      <c r="K25" s="67" t="s">
        <v>386</v>
      </c>
      <c r="L25" s="66" t="s">
        <v>396</v>
      </c>
      <c r="M25" s="66" t="s">
        <v>402</v>
      </c>
      <c r="N25" s="66" t="s">
        <v>386</v>
      </c>
      <c r="O25" s="66" t="s">
        <v>387</v>
      </c>
      <c r="P25" s="67"/>
    </row>
    <row r="26" spans="1:16" ht="15.95" customHeight="1">
      <c r="A26" s="48" t="s">
        <v>171</v>
      </c>
      <c r="B26" s="41">
        <f>C26-0.7</f>
        <v>15.600000000000001</v>
      </c>
      <c r="C26" s="41">
        <f>D26-0.7</f>
        <v>16.3</v>
      </c>
      <c r="D26" s="42">
        <v>17</v>
      </c>
      <c r="E26" s="41">
        <f>D26+0.7</f>
        <v>17.7</v>
      </c>
      <c r="F26" s="41">
        <f>E26+0.7</f>
        <v>18.399999999999999</v>
      </c>
      <c r="G26" s="41">
        <f>F26+1</f>
        <v>19.399999999999999</v>
      </c>
      <c r="H26" s="41">
        <f>G26+1</f>
        <v>20.399999999999999</v>
      </c>
      <c r="I26" s="59"/>
      <c r="J26" s="66" t="s">
        <v>406</v>
      </c>
      <c r="K26" s="67" t="s">
        <v>391</v>
      </c>
      <c r="L26" s="66" t="s">
        <v>386</v>
      </c>
      <c r="M26" s="66" t="s">
        <v>402</v>
      </c>
      <c r="N26" s="66" t="s">
        <v>386</v>
      </c>
      <c r="O26" s="66" t="s">
        <v>406</v>
      </c>
      <c r="P26" s="67"/>
    </row>
    <row r="27" spans="1:16" ht="15.95" customHeight="1">
      <c r="A27" s="48" t="s">
        <v>172</v>
      </c>
      <c r="B27" s="45">
        <f>C27-0.5</f>
        <v>10</v>
      </c>
      <c r="C27" s="45">
        <f>D27-0.5</f>
        <v>10.5</v>
      </c>
      <c r="D27" s="46">
        <v>11</v>
      </c>
      <c r="E27" s="45">
        <f>D27+0.5</f>
        <v>11.5</v>
      </c>
      <c r="F27" s="45">
        <f>E27+0.5</f>
        <v>12</v>
      </c>
      <c r="G27" s="45">
        <f>F27+0.7</f>
        <v>12.7</v>
      </c>
      <c r="H27" s="45">
        <f>G27+0.7</f>
        <v>13.399999999999999</v>
      </c>
      <c r="I27" s="59"/>
      <c r="J27" s="66" t="s">
        <v>386</v>
      </c>
      <c r="K27" s="67" t="s">
        <v>407</v>
      </c>
      <c r="L27" s="66" t="s">
        <v>386</v>
      </c>
      <c r="M27" s="66" t="s">
        <v>386</v>
      </c>
      <c r="N27" s="66" t="s">
        <v>386</v>
      </c>
      <c r="O27" s="66" t="s">
        <v>386</v>
      </c>
      <c r="P27" s="67"/>
    </row>
    <row r="28" spans="1:16" ht="15.95" customHeight="1">
      <c r="A28" s="48" t="s">
        <v>173</v>
      </c>
      <c r="B28" s="41">
        <f>C28-1</f>
        <v>46</v>
      </c>
      <c r="C28" s="41">
        <f>D28-1</f>
        <v>47</v>
      </c>
      <c r="D28" s="50">
        <v>48</v>
      </c>
      <c r="E28" s="41">
        <f>D28+1</f>
        <v>49</v>
      </c>
      <c r="F28" s="41">
        <f>E28+1</f>
        <v>50</v>
      </c>
      <c r="G28" s="41">
        <f>F28+1.5</f>
        <v>51.5</v>
      </c>
      <c r="H28" s="41">
        <f>G28+1.5</f>
        <v>53</v>
      </c>
      <c r="I28" s="59"/>
      <c r="J28" s="66" t="s">
        <v>386</v>
      </c>
      <c r="K28" s="67" t="s">
        <v>397</v>
      </c>
      <c r="L28" s="66" t="s">
        <v>383</v>
      </c>
      <c r="M28" s="66" t="s">
        <v>386</v>
      </c>
      <c r="N28" s="66" t="s">
        <v>386</v>
      </c>
      <c r="O28" s="66" t="s">
        <v>386</v>
      </c>
      <c r="P28" s="67"/>
    </row>
    <row r="29" spans="1:16" ht="15.95" customHeight="1" thickBot="1">
      <c r="A29" s="51"/>
      <c r="B29" s="52"/>
      <c r="C29" s="53"/>
      <c r="D29" s="53"/>
      <c r="E29" s="54"/>
      <c r="F29" s="54"/>
      <c r="G29" s="54"/>
      <c r="H29" s="52"/>
      <c r="I29" s="70"/>
      <c r="J29" s="52"/>
      <c r="K29" s="52"/>
      <c r="L29" s="71"/>
      <c r="M29" s="52"/>
      <c r="N29" s="71"/>
      <c r="O29" s="72"/>
      <c r="P29" s="72"/>
    </row>
    <row r="30" spans="1:16" ht="14.25">
      <c r="A30" s="55" t="s">
        <v>123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6" ht="14.25">
      <c r="A31" s="34" t="s">
        <v>175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4.25">
      <c r="A32" s="56"/>
      <c r="B32" s="56"/>
      <c r="C32" s="56"/>
      <c r="D32" s="56"/>
      <c r="E32" s="56"/>
      <c r="F32" s="56"/>
      <c r="G32" s="56"/>
      <c r="H32" s="56"/>
      <c r="I32" s="56"/>
      <c r="J32" s="55" t="s">
        <v>238</v>
      </c>
      <c r="K32" s="73"/>
      <c r="L32" s="55" t="s">
        <v>239</v>
      </c>
      <c r="M32" s="55"/>
      <c r="N32" s="55" t="s">
        <v>178</v>
      </c>
      <c r="O32" s="34" t="s">
        <v>148</v>
      </c>
      <c r="P32" s="34" t="s">
        <v>148</v>
      </c>
    </row>
  </sheetData>
  <mergeCells count="9">
    <mergeCell ref="B16:H16"/>
    <mergeCell ref="A3:A5"/>
    <mergeCell ref="A16:A18"/>
    <mergeCell ref="A1:O1"/>
    <mergeCell ref="B2:C2"/>
    <mergeCell ref="E2:H2"/>
    <mergeCell ref="K2:O2"/>
    <mergeCell ref="B3:H3"/>
    <mergeCell ref="J3:O3"/>
  </mergeCells>
  <phoneticPr fontId="3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0"/>
  <sheetViews>
    <sheetView topLeftCell="E1" zoomScale="125" zoomScaleNormal="125" workbookViewId="0">
      <selection activeCell="F14" sqref="F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375" customWidth="1"/>
    <col min="5" max="5" width="14.375" customWidth="1"/>
    <col min="6" max="6" width="19.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8" t="s">
        <v>240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>
      <c r="A2" s="407" t="s">
        <v>241</v>
      </c>
      <c r="B2" s="408" t="s">
        <v>242</v>
      </c>
      <c r="C2" s="408" t="s">
        <v>243</v>
      </c>
      <c r="D2" s="408" t="s">
        <v>244</v>
      </c>
      <c r="E2" s="408" t="s">
        <v>245</v>
      </c>
      <c r="F2" s="408" t="s">
        <v>246</v>
      </c>
      <c r="G2" s="408" t="s">
        <v>247</v>
      </c>
      <c r="H2" s="408" t="s">
        <v>248</v>
      </c>
      <c r="I2" s="33" t="s">
        <v>249</v>
      </c>
      <c r="J2" s="33" t="s">
        <v>250</v>
      </c>
      <c r="K2" s="33" t="s">
        <v>251</v>
      </c>
      <c r="L2" s="33" t="s">
        <v>252</v>
      </c>
      <c r="M2" s="33" t="s">
        <v>253</v>
      </c>
      <c r="N2" s="408" t="s">
        <v>254</v>
      </c>
      <c r="O2" s="408" t="s">
        <v>255</v>
      </c>
    </row>
    <row r="3" spans="1:15" s="1" customFormat="1" ht="16.5">
      <c r="A3" s="407"/>
      <c r="B3" s="409"/>
      <c r="C3" s="409"/>
      <c r="D3" s="409"/>
      <c r="E3" s="409"/>
      <c r="F3" s="409"/>
      <c r="G3" s="409"/>
      <c r="H3" s="409"/>
      <c r="I3" s="33" t="s">
        <v>256</v>
      </c>
      <c r="J3" s="33" t="s">
        <v>256</v>
      </c>
      <c r="K3" s="33" t="s">
        <v>256</v>
      </c>
      <c r="L3" s="33" t="s">
        <v>256</v>
      </c>
      <c r="M3" s="33" t="s">
        <v>256</v>
      </c>
      <c r="N3" s="409"/>
      <c r="O3" s="409"/>
    </row>
    <row r="4" spans="1:15" ht="16.5" customHeight="1">
      <c r="A4" s="5">
        <v>1</v>
      </c>
      <c r="B4" s="454" t="s">
        <v>429</v>
      </c>
      <c r="C4" s="192" t="s">
        <v>366</v>
      </c>
      <c r="D4" s="195" t="s">
        <v>370</v>
      </c>
      <c r="E4" s="7" t="s">
        <v>63</v>
      </c>
      <c r="F4" s="193" t="s">
        <v>367</v>
      </c>
      <c r="G4" s="192" t="s">
        <v>368</v>
      </c>
      <c r="H4" s="9"/>
      <c r="I4" s="9">
        <v>4</v>
      </c>
      <c r="J4" s="9"/>
      <c r="K4" s="9"/>
      <c r="L4" s="9">
        <v>2</v>
      </c>
      <c r="M4" s="9"/>
      <c r="N4" s="9">
        <v>6</v>
      </c>
      <c r="O4" s="9" t="s">
        <v>269</v>
      </c>
    </row>
    <row r="5" spans="1:15">
      <c r="A5" s="5">
        <v>2</v>
      </c>
      <c r="B5" s="454" t="s">
        <v>429</v>
      </c>
      <c r="C5" s="192" t="s">
        <v>366</v>
      </c>
      <c r="D5" s="196" t="s">
        <v>371</v>
      </c>
      <c r="E5" s="7" t="s">
        <v>63</v>
      </c>
      <c r="F5" s="193" t="s">
        <v>367</v>
      </c>
      <c r="G5" s="192" t="s">
        <v>368</v>
      </c>
      <c r="H5" s="9"/>
      <c r="I5" s="9">
        <v>3</v>
      </c>
      <c r="J5" s="9"/>
      <c r="K5" s="9"/>
      <c r="L5" s="9">
        <v>1</v>
      </c>
      <c r="M5" s="9"/>
      <c r="N5" s="9">
        <v>4</v>
      </c>
      <c r="O5" s="9" t="s">
        <v>269</v>
      </c>
    </row>
    <row r="6" spans="1:15">
      <c r="A6" s="5">
        <v>3</v>
      </c>
      <c r="B6" s="454" t="s">
        <v>430</v>
      </c>
      <c r="C6" s="192" t="s">
        <v>366</v>
      </c>
      <c r="D6" s="196" t="s">
        <v>372</v>
      </c>
      <c r="E6" s="7" t="s">
        <v>63</v>
      </c>
      <c r="F6" s="193" t="s">
        <v>367</v>
      </c>
      <c r="G6" s="192" t="s">
        <v>368</v>
      </c>
      <c r="H6" s="9"/>
      <c r="I6" s="9">
        <v>2</v>
      </c>
      <c r="J6" s="9"/>
      <c r="K6" s="9"/>
      <c r="L6" s="9">
        <v>1</v>
      </c>
      <c r="M6" s="9"/>
      <c r="N6" s="9">
        <v>3</v>
      </c>
      <c r="O6" s="9" t="s">
        <v>269</v>
      </c>
    </row>
    <row r="7" spans="1:15">
      <c r="A7" s="5">
        <v>2</v>
      </c>
      <c r="B7" s="454" t="s">
        <v>431</v>
      </c>
      <c r="C7" s="192" t="s">
        <v>366</v>
      </c>
      <c r="D7" s="196" t="s">
        <v>372</v>
      </c>
      <c r="E7" s="7" t="s">
        <v>63</v>
      </c>
      <c r="F7" s="193" t="s">
        <v>367</v>
      </c>
      <c r="G7" s="192" t="s">
        <v>368</v>
      </c>
      <c r="H7" s="9"/>
      <c r="I7" s="9">
        <v>4</v>
      </c>
      <c r="J7" s="9"/>
      <c r="K7" s="9"/>
      <c r="L7" s="9">
        <v>2</v>
      </c>
      <c r="M7" s="9"/>
      <c r="N7" s="9">
        <v>6</v>
      </c>
      <c r="O7" s="9" t="s">
        <v>269</v>
      </c>
    </row>
    <row r="8" spans="1:15">
      <c r="A8" s="5">
        <v>5</v>
      </c>
      <c r="B8" s="454" t="s">
        <v>432</v>
      </c>
      <c r="C8" s="192" t="s">
        <v>366</v>
      </c>
      <c r="D8" s="196" t="s">
        <v>372</v>
      </c>
      <c r="E8" s="7" t="s">
        <v>63</v>
      </c>
      <c r="F8" s="193" t="s">
        <v>367</v>
      </c>
      <c r="G8" s="192" t="s">
        <v>368</v>
      </c>
      <c r="H8" s="9"/>
      <c r="I8" s="9">
        <v>3</v>
      </c>
      <c r="J8" s="9"/>
      <c r="K8" s="9"/>
      <c r="L8" s="9">
        <v>1</v>
      </c>
      <c r="M8" s="9"/>
      <c r="N8" s="9">
        <v>4</v>
      </c>
      <c r="O8" s="9" t="s">
        <v>269</v>
      </c>
    </row>
    <row r="9" spans="1:15">
      <c r="A9" s="5">
        <v>6</v>
      </c>
      <c r="B9" s="454" t="s">
        <v>433</v>
      </c>
      <c r="C9" s="192" t="s">
        <v>366</v>
      </c>
      <c r="D9" s="196" t="s">
        <v>372</v>
      </c>
      <c r="E9" s="7" t="s">
        <v>63</v>
      </c>
      <c r="F9" s="193" t="s">
        <v>367</v>
      </c>
      <c r="G9" s="192" t="s">
        <v>368</v>
      </c>
      <c r="H9" s="9"/>
      <c r="I9" s="9">
        <v>4</v>
      </c>
      <c r="J9" s="9"/>
      <c r="K9" s="9"/>
      <c r="L9" s="9">
        <v>2</v>
      </c>
      <c r="M9" s="9"/>
      <c r="N9" s="9">
        <v>6</v>
      </c>
      <c r="O9" s="9" t="s">
        <v>269</v>
      </c>
    </row>
    <row r="10" spans="1:15">
      <c r="A10" s="5">
        <v>7</v>
      </c>
      <c r="B10" s="454" t="s">
        <v>434</v>
      </c>
      <c r="C10" s="192" t="s">
        <v>366</v>
      </c>
      <c r="D10" s="196" t="s">
        <v>373</v>
      </c>
      <c r="E10" s="7" t="s">
        <v>63</v>
      </c>
      <c r="F10" s="193" t="s">
        <v>367</v>
      </c>
      <c r="G10" s="192" t="s">
        <v>368</v>
      </c>
      <c r="H10" s="9"/>
      <c r="I10" s="9">
        <v>2</v>
      </c>
      <c r="J10" s="9"/>
      <c r="K10" s="9"/>
      <c r="L10" s="9">
        <v>2</v>
      </c>
      <c r="M10" s="9"/>
      <c r="N10" s="9">
        <v>4</v>
      </c>
      <c r="O10" s="9" t="s">
        <v>269</v>
      </c>
    </row>
    <row r="11" spans="1:15">
      <c r="A11" s="5">
        <v>8</v>
      </c>
      <c r="B11" s="454" t="s">
        <v>435</v>
      </c>
      <c r="C11" s="192" t="s">
        <v>366</v>
      </c>
      <c r="D11" s="196" t="s">
        <v>371</v>
      </c>
      <c r="E11" s="7" t="s">
        <v>63</v>
      </c>
      <c r="F11" s="193" t="s">
        <v>367</v>
      </c>
      <c r="G11" s="192" t="s">
        <v>368</v>
      </c>
      <c r="H11" s="9"/>
      <c r="I11" s="9">
        <v>3</v>
      </c>
      <c r="J11" s="9">
        <v>2</v>
      </c>
      <c r="K11" s="9"/>
      <c r="L11" s="9">
        <v>2</v>
      </c>
      <c r="M11" s="9">
        <v>1</v>
      </c>
      <c r="N11" s="9">
        <v>8</v>
      </c>
      <c r="O11" s="9" t="s">
        <v>269</v>
      </c>
    </row>
    <row r="12" spans="1:15">
      <c r="A12" s="5">
        <v>9</v>
      </c>
      <c r="B12" s="455" t="s">
        <v>436</v>
      </c>
      <c r="C12" s="192" t="s">
        <v>366</v>
      </c>
      <c r="D12" s="196" t="s">
        <v>374</v>
      </c>
      <c r="E12" s="7" t="s">
        <v>63</v>
      </c>
      <c r="F12" s="193" t="s">
        <v>367</v>
      </c>
      <c r="G12" s="192" t="s">
        <v>368</v>
      </c>
      <c r="H12" s="5"/>
      <c r="I12" s="5">
        <v>3</v>
      </c>
      <c r="J12" s="5"/>
      <c r="K12" s="5"/>
      <c r="L12" s="5">
        <v>1</v>
      </c>
      <c r="M12" s="5">
        <v>3</v>
      </c>
      <c r="N12" s="5">
        <v>7</v>
      </c>
      <c r="O12" s="9" t="s">
        <v>269</v>
      </c>
    </row>
    <row r="13" spans="1:15">
      <c r="A13" s="5"/>
      <c r="B13" s="194"/>
      <c r="C13" s="192"/>
      <c r="D13" s="197"/>
      <c r="E13" s="7"/>
      <c r="F13" s="193"/>
      <c r="G13" s="192"/>
      <c r="H13" s="5"/>
      <c r="I13" s="5"/>
      <c r="J13" s="5"/>
      <c r="K13" s="5"/>
      <c r="L13" s="5"/>
      <c r="M13" s="5"/>
      <c r="N13" s="5"/>
      <c r="O13" s="5"/>
    </row>
    <row r="14" spans="1:15">
      <c r="A14" s="5"/>
      <c r="B14" s="194"/>
      <c r="C14" s="192"/>
      <c r="D14" s="197"/>
      <c r="E14" s="7"/>
      <c r="F14" s="193"/>
      <c r="G14" s="192"/>
      <c r="H14" s="5"/>
      <c r="I14" s="5"/>
      <c r="J14" s="5"/>
      <c r="K14" s="5"/>
      <c r="L14" s="5"/>
      <c r="M14" s="5"/>
      <c r="N14" s="5"/>
      <c r="O14" s="5"/>
    </row>
    <row r="15" spans="1:15">
      <c r="A15" s="5"/>
      <c r="B15" s="5"/>
      <c r="C15" s="5"/>
      <c r="D15" s="5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s="2" customFormat="1" ht="18.75">
      <c r="A19" s="399" t="s">
        <v>376</v>
      </c>
      <c r="B19" s="400"/>
      <c r="C19" s="400"/>
      <c r="D19" s="401"/>
      <c r="E19" s="402"/>
      <c r="F19" s="403"/>
      <c r="G19" s="403"/>
      <c r="H19" s="403"/>
      <c r="I19" s="404"/>
      <c r="J19" s="399" t="s">
        <v>375</v>
      </c>
      <c r="K19" s="400"/>
      <c r="L19" s="400"/>
      <c r="M19" s="401"/>
      <c r="N19" s="12"/>
      <c r="O19" s="14"/>
    </row>
    <row r="20" spans="1:15" ht="16.5">
      <c r="A20" s="405" t="s">
        <v>257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</vt:lpstr>
      <vt:lpstr>中期</vt:lpstr>
      <vt:lpstr>中期尺寸 </vt:lpstr>
      <vt:lpstr>尾期</vt:lpstr>
      <vt:lpstr>尾期尺寸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xbany</cp:lastModifiedBy>
  <dcterms:created xsi:type="dcterms:W3CDTF">2020-03-11T01:34:00Z</dcterms:created>
  <dcterms:modified xsi:type="dcterms:W3CDTF">2022-06-13T02:28:08Z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