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TAJJCK91969\5-5尾期\"/>
    </mc:Choice>
  </mc:AlternateContent>
  <xr:revisionPtr revIDLastSave="0" documentId="13_ncr:1_{1A48507A-C595-44A0-A527-072EEACD436E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首期" sheetId="1" r:id="rId1"/>
    <sheet name="尾期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2" l="1"/>
  <c r="F12" i="2"/>
  <c r="G12" i="2"/>
  <c r="C12" i="2"/>
  <c r="B12" i="2"/>
  <c r="E11" i="2"/>
  <c r="F11" i="2"/>
  <c r="G11" i="2"/>
  <c r="C11" i="2"/>
  <c r="B11" i="2"/>
  <c r="E10" i="2"/>
  <c r="F10" i="2"/>
  <c r="G10" i="2"/>
  <c r="C10" i="2"/>
  <c r="B10" i="2"/>
  <c r="E9" i="2"/>
  <c r="F9" i="2"/>
  <c r="G9" i="2"/>
  <c r="C9" i="2"/>
  <c r="B9" i="2"/>
  <c r="E8" i="2"/>
  <c r="F8" i="2"/>
  <c r="G8" i="2"/>
  <c r="C8" i="2"/>
  <c r="B8" i="2"/>
  <c r="E7" i="2"/>
  <c r="F7" i="2"/>
  <c r="G7" i="2"/>
  <c r="C7" i="2"/>
  <c r="B7" i="2"/>
  <c r="E6" i="2"/>
  <c r="F6" i="2"/>
  <c r="G6" i="2"/>
  <c r="C6" i="2"/>
  <c r="B6" i="2"/>
  <c r="E12" i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<sst xmlns="http://schemas.openxmlformats.org/spreadsheetml/2006/main" count="135" uniqueCount="79">
  <si>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</si>
  <si>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</si>
  <si>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</si>
  <si>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</si>
  <si>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</si>
  <si>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</si>
  <si>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</si>
  <si>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</si>
  <si>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</si>
  <si>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</si>
  <si>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</si>
  <si>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</si>
  <si>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</si>
  <si>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</si>
  <si>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</si>
  <si>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</si>
  <si>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中山新诚</t>
    <phoneticPr fontId="3" type="noConversion"/>
  </si>
  <si>
    <t>S</t>
  </si>
  <si>
    <t>L</t>
  </si>
  <si>
    <t>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</si>
  <si>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</si>
  <si>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</si>
  <si>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</si>
  <si>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</si>
  <si>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</si>
  <si>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</si>
  <si>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</si>
  <si>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</si>
  <si>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下摆平量</t>
  </si>
  <si>
    <r>
      <rPr>
        <b/>
        <sz val="10"/>
        <rFont val="宋体"/>
        <family val="3"/>
        <charset val="134"/>
      </rPr>
      <t>总肩宽</t>
    </r>
  </si>
  <si>
    <t>肩点袖长</t>
  </si>
  <si>
    <r>
      <rPr>
        <b/>
        <sz val="10"/>
        <rFont val="宋体"/>
        <family val="3"/>
        <charset val="134"/>
      </rPr>
      <t>袖肥</t>
    </r>
  </si>
  <si>
    <t>袖口平量</t>
  </si>
  <si>
    <t>TAJJAK91969</t>
    <phoneticPr fontId="3" type="noConversion"/>
  </si>
  <si>
    <t>男士长袖T恤</t>
    <phoneticPr fontId="3" type="noConversion"/>
  </si>
  <si>
    <t>黑色</t>
    <phoneticPr fontId="3" type="noConversion"/>
  </si>
  <si>
    <t>-0.5</t>
    <phoneticPr fontId="3" type="noConversion"/>
  </si>
  <si>
    <t>+0</t>
    <phoneticPr fontId="3" type="noConversion"/>
  </si>
  <si>
    <t>+1</t>
    <phoneticPr fontId="3" type="noConversion"/>
  </si>
  <si>
    <t>+0.7</t>
    <phoneticPr fontId="3" type="noConversion"/>
  </si>
  <si>
    <t>-0.2</t>
    <phoneticPr fontId="3" type="noConversion"/>
  </si>
  <si>
    <t>大货首件</t>
    <phoneticPr fontId="3" type="noConversion"/>
  </si>
  <si>
    <t>S</t>
    <phoneticPr fontId="3" type="noConversion"/>
  </si>
  <si>
    <t>深灰</t>
    <phoneticPr fontId="3" type="noConversion"/>
  </si>
  <si>
    <t>肩宽</t>
    <phoneticPr fontId="3" type="noConversion"/>
  </si>
  <si>
    <r>
      <rPr>
        <b/>
        <sz val="10"/>
        <rFont val="宋体"/>
        <family val="3"/>
        <charset val="134"/>
      </rPr>
      <t>袖肥</t>
    </r>
    <r>
      <rPr>
        <b/>
        <sz val="10"/>
        <rFont val="Arial"/>
        <family val="2"/>
      </rPr>
      <t>1/2</t>
    </r>
    <phoneticPr fontId="3" type="noConversion"/>
  </si>
  <si>
    <t>袖口平量1/2</t>
    <phoneticPr fontId="3" type="noConversion"/>
  </si>
  <si>
    <t>灰湖绿</t>
    <phoneticPr fontId="3" type="noConversion"/>
  </si>
  <si>
    <t>+1+0.5</t>
    <phoneticPr fontId="3" type="noConversion"/>
  </si>
  <si>
    <t>+2+2</t>
    <phoneticPr fontId="3" type="noConversion"/>
  </si>
  <si>
    <t>+0+1</t>
    <phoneticPr fontId="3" type="noConversion"/>
  </si>
  <si>
    <t>+1+1.6</t>
    <phoneticPr fontId="3" type="noConversion"/>
  </si>
  <si>
    <t>+0.8+0.6</t>
    <phoneticPr fontId="3" type="noConversion"/>
  </si>
  <si>
    <t>+0+0.6</t>
    <phoneticPr fontId="3" type="noConversion"/>
  </si>
  <si>
    <t>+0.3+0.3</t>
    <phoneticPr fontId="3" type="noConversion"/>
  </si>
  <si>
    <t>+0.5+0</t>
    <phoneticPr fontId="3" type="noConversion"/>
  </si>
  <si>
    <t>-2+0</t>
    <phoneticPr fontId="3" type="noConversion"/>
  </si>
  <si>
    <t>+0.4+1.4</t>
    <phoneticPr fontId="3" type="noConversion"/>
  </si>
  <si>
    <t>+0+0.4</t>
    <phoneticPr fontId="3" type="noConversion"/>
  </si>
  <si>
    <t>+0+0</t>
    <phoneticPr fontId="3" type="noConversion"/>
  </si>
  <si>
    <t>+0.4+0.4</t>
    <phoneticPr fontId="3" type="noConversion"/>
  </si>
  <si>
    <t>-1+0</t>
    <phoneticPr fontId="3" type="noConversion"/>
  </si>
  <si>
    <t>+1+0</t>
    <phoneticPr fontId="3" type="noConversion"/>
  </si>
  <si>
    <t>-0.2-0.7</t>
    <phoneticPr fontId="3" type="noConversion"/>
  </si>
  <si>
    <t>+0.5-0.6</t>
    <phoneticPr fontId="3" type="noConversion"/>
  </si>
  <si>
    <t>+0.6+0.6</t>
    <phoneticPr fontId="3" type="noConversion"/>
  </si>
  <si>
    <t>-1-1.5</t>
    <phoneticPr fontId="3" type="noConversion"/>
  </si>
  <si>
    <t>+2+0</t>
    <phoneticPr fontId="3" type="noConversion"/>
  </si>
  <si>
    <t>+1.4+1.4</t>
    <phoneticPr fontId="3" type="noConversion"/>
  </si>
  <si>
    <t>+0.5-0.5</t>
    <phoneticPr fontId="3" type="noConversion"/>
  </si>
  <si>
    <t>-0.7+0.7</t>
    <phoneticPr fontId="3" type="noConversion"/>
  </si>
  <si>
    <t>+0+-0.5</t>
    <phoneticPr fontId="3" type="noConversion"/>
  </si>
  <si>
    <t>+1+1.2</t>
    <phoneticPr fontId="3" type="noConversion"/>
  </si>
  <si>
    <t>+0.5+0.5</t>
    <phoneticPr fontId="3" type="noConversion"/>
  </si>
  <si>
    <t>-0.3+0</t>
    <phoneticPr fontId="3" type="noConversion"/>
  </si>
  <si>
    <t>+1-1</t>
    <phoneticPr fontId="3" type="noConversion"/>
  </si>
  <si>
    <t>+1.3+1.3</t>
    <phoneticPr fontId="3" type="noConversion"/>
  </si>
  <si>
    <t>-0.2-0.2</t>
    <phoneticPr fontId="3" type="noConversion"/>
  </si>
  <si>
    <t>+0.2+0.2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</si>
</sst>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6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9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0" fillId="0" borderId="19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18" fillId="0" borderId="20" xfId="0" applyFont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8" fontId="19" fillId="0" borderId="17" xfId="0" applyNumberFormat="1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8" fontId="19" fillId="0" borderId="25" xfId="0" applyNumberFormat="1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178" fontId="19" fillId="0" borderId="27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shrinkToFit="1"/>
    </xf>
    <xf numFmtId="0" fontId="24" fillId="0" borderId="29" xfId="0" applyFont="1" applyBorder="1" applyAlignment="1">
      <alignment shrinkToFit="1"/>
    </xf>
    <xf numFmtId="58" fontId="24" fillId="0" borderId="29" xfId="0" applyNumberFormat="1" applyFont="1" applyBorder="1" applyAlignment="1">
      <alignment shrinkToFit="1"/>
    </xf>
    <xf numFmtId="0" fontId="23" fillId="0" borderId="29" xfId="0" applyFont="1" applyBorder="1" applyAlignment="1">
      <alignment shrinkToFit="1"/>
    </xf>
    <xf numFmtId="0" fontId="24" fillId="2" borderId="29" xfId="0" applyFont="1" applyFill="1" applyBorder="1" applyAlignment="1">
      <alignment shrinkToFit="1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25" fillId="0" borderId="29" xfId="0" applyFont="1" applyBorder="1" applyAlignment="1">
      <alignment shrinkToFit="1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BE16B86-98F7-4E54-AD3D-C6A60C591604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C0023C1-2028-4D1F-88D0-2267538DC563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68BD403-DBAD-47F1-9C1E-552CC5C38BE1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386FD1D-CC7A-41BC-BCFF-1E8C1F828F6B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265336E-2AC0-439F-9645-5826C1E0DED1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E59528B-7BBF-45A7-94AE-F073A38EE08D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C3002DC-60B9-47B1-9BDF-E4874676A824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97EDB46-9351-46A3-BA7C-88381C430720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340E2DA-1310-4B7B-84FB-27D7BCC94087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312C544-C407-4671-965C-F3DCB37A1DCC}"/>
            </a:ext>
          </a:extLst>
        </xdr:cNvPr>
        <xdr:cNvSpPr txBox="1">
          <a:spLocks noChangeArrowheads="1"/>
        </xdr:cNvSpPr>
      </xdr:nvSpPr>
      <xdr:spPr bwMode="auto">
        <a:xfrm>
          <a:off x="0" y="2981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0"/>
  <sheetViews>
    <sheetView zoomScale="90" zoomScaleNormal="90" zoomScalePageLayoutView="125" workbookViewId="0">
      <selection sqref="A1:XFD1048576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6" t="s">
        <v>33</v>
      </c>
      <c r="C2" s="56"/>
      <c r="D2" s="3" t="s">
        <v>2</v>
      </c>
      <c r="E2" s="57" t="s">
        <v>34</v>
      </c>
      <c r="F2" s="57"/>
      <c r="G2" s="57"/>
      <c r="H2" s="58"/>
      <c r="I2" s="4" t="s">
        <v>3</v>
      </c>
      <c r="J2" s="61" t="s">
        <v>16</v>
      </c>
      <c r="K2" s="61"/>
      <c r="L2" s="61"/>
      <c r="M2" s="61"/>
      <c r="N2" s="62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63" t="s">
        <v>4</v>
      </c>
      <c r="B3" s="64" t="s">
        <v>5</v>
      </c>
      <c r="C3" s="64"/>
      <c r="D3" s="64"/>
      <c r="E3" s="64"/>
      <c r="F3" s="64"/>
      <c r="G3" s="64"/>
      <c r="H3" s="59"/>
      <c r="I3" s="65" t="s">
        <v>6</v>
      </c>
      <c r="J3" s="65"/>
      <c r="K3" s="65"/>
      <c r="L3" s="65"/>
      <c r="M3" s="65"/>
      <c r="N3" s="66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63"/>
      <c r="B4" s="37" t="s">
        <v>17</v>
      </c>
      <c r="C4" s="37" t="s">
        <v>7</v>
      </c>
      <c r="D4" s="38" t="s">
        <v>18</v>
      </c>
      <c r="E4" s="37" t="s">
        <v>19</v>
      </c>
      <c r="F4" s="37" t="s">
        <v>9</v>
      </c>
      <c r="G4" s="39" t="s">
        <v>10</v>
      </c>
      <c r="H4" s="59"/>
      <c r="I4" s="5" t="s">
        <v>8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63"/>
      <c r="B5" s="40" t="s">
        <v>20</v>
      </c>
      <c r="C5" s="40" t="s">
        <v>21</v>
      </c>
      <c r="D5" s="41" t="s">
        <v>22</v>
      </c>
      <c r="E5" s="40" t="s">
        <v>23</v>
      </c>
      <c r="F5" s="40" t="s">
        <v>24</v>
      </c>
      <c r="G5" s="42" t="s">
        <v>25</v>
      </c>
      <c r="H5" s="59"/>
      <c r="I5" s="5" t="s">
        <v>35</v>
      </c>
      <c r="J5" s="5"/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">
      <c r="A6" s="49" t="s">
        <v>26</v>
      </c>
      <c r="B6" s="43">
        <f>C6-1</f>
        <v>65</v>
      </c>
      <c r="C6" s="43">
        <f>D6-2</f>
        <v>66</v>
      </c>
      <c r="D6" s="44">
        <v>68</v>
      </c>
      <c r="E6" s="43">
        <f t="shared" ref="E6:F6" si="0">D6+2</f>
        <v>70</v>
      </c>
      <c r="F6" s="43">
        <f t="shared" si="0"/>
        <v>72</v>
      </c>
      <c r="G6" s="45">
        <f>F6+1</f>
        <v>73</v>
      </c>
      <c r="H6" s="59"/>
      <c r="I6" s="8" t="s">
        <v>36</v>
      </c>
      <c r="J6" s="9"/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>
      <c r="A7" s="50" t="s">
        <v>27</v>
      </c>
      <c r="B7" s="46">
        <f t="shared" ref="B7:C8" si="1">C7-4</f>
        <v>102</v>
      </c>
      <c r="C7" s="46">
        <f t="shared" si="1"/>
        <v>106</v>
      </c>
      <c r="D7" s="47">
        <v>110</v>
      </c>
      <c r="E7" s="46">
        <f t="shared" ref="E7:F8" si="2">D7+4</f>
        <v>114</v>
      </c>
      <c r="F7" s="46">
        <f t="shared" si="2"/>
        <v>118</v>
      </c>
      <c r="G7" s="48">
        <f>F7+6</f>
        <v>124</v>
      </c>
      <c r="H7" s="59"/>
      <c r="I7" s="12" t="s">
        <v>37</v>
      </c>
      <c r="J7" s="13"/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>
      <c r="A8" s="51" t="s">
        <v>28</v>
      </c>
      <c r="B8" s="46">
        <f t="shared" si="1"/>
        <v>90</v>
      </c>
      <c r="C8" s="46">
        <f t="shared" si="1"/>
        <v>94</v>
      </c>
      <c r="D8" s="47">
        <v>98</v>
      </c>
      <c r="E8" s="46">
        <f t="shared" si="2"/>
        <v>102</v>
      </c>
      <c r="F8" s="46">
        <f t="shared" ref="F8" si="3">E8+5</f>
        <v>107</v>
      </c>
      <c r="G8" s="48">
        <f t="shared" ref="G8" si="4">F8+6</f>
        <v>113</v>
      </c>
      <c r="H8" s="59"/>
      <c r="I8" s="12" t="s">
        <v>38</v>
      </c>
      <c r="J8" s="13"/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>
      <c r="A9" s="52" t="s">
        <v>29</v>
      </c>
      <c r="B9" s="46">
        <f t="shared" ref="B9:C10" si="5">C9-1.2</f>
        <v>42.399999999999991</v>
      </c>
      <c r="C9" s="46">
        <f t="shared" si="5"/>
        <v>43.599999999999994</v>
      </c>
      <c r="D9" s="47">
        <v>44.8</v>
      </c>
      <c r="E9" s="46">
        <f t="shared" ref="E9:F9" si="6">D9+1.2</f>
        <v>46</v>
      </c>
      <c r="F9" s="46">
        <f t="shared" si="6"/>
        <v>47.2</v>
      </c>
      <c r="G9" s="48">
        <f>F9+1.4</f>
        <v>48.6</v>
      </c>
      <c r="H9" s="59"/>
      <c r="I9" s="12" t="s">
        <v>39</v>
      </c>
      <c r="J9" s="13"/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">
      <c r="A10" s="50" t="s">
        <v>30</v>
      </c>
      <c r="B10" s="46">
        <f>C10-0.6</f>
        <v>60.199999999999996</v>
      </c>
      <c r="C10" s="46">
        <f t="shared" si="5"/>
        <v>60.8</v>
      </c>
      <c r="D10" s="47">
        <v>62</v>
      </c>
      <c r="E10" s="46">
        <f>D10+1.2</f>
        <v>63.2</v>
      </c>
      <c r="F10" s="46">
        <f>E10+1.2</f>
        <v>64.400000000000006</v>
      </c>
      <c r="G10" s="48">
        <f>F10+0.6</f>
        <v>65</v>
      </c>
      <c r="H10" s="59"/>
      <c r="I10" s="12" t="s">
        <v>37</v>
      </c>
      <c r="J10" s="13"/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">
      <c r="A11" s="52" t="s">
        <v>31</v>
      </c>
      <c r="B11" s="46">
        <f>C11-0.7</f>
        <v>20.400000000000002</v>
      </c>
      <c r="C11" s="46">
        <f>D11-0.7</f>
        <v>21.1</v>
      </c>
      <c r="D11" s="47">
        <v>21.8</v>
      </c>
      <c r="E11" s="46">
        <f t="shared" ref="E11:F11" si="7">D11+0.7</f>
        <v>22.5</v>
      </c>
      <c r="F11" s="46">
        <f t="shared" si="7"/>
        <v>23.2</v>
      </c>
      <c r="G11" s="48">
        <f>F11+0.95</f>
        <v>24.15</v>
      </c>
      <c r="H11" s="59"/>
      <c r="I11" s="12" t="s">
        <v>40</v>
      </c>
      <c r="J11" s="13"/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>
      <c r="A12" s="53" t="s">
        <v>32</v>
      </c>
      <c r="B12" s="46">
        <f>C12-0.4</f>
        <v>9.1999999999999993</v>
      </c>
      <c r="C12" s="46">
        <f>D12-0.4</f>
        <v>9.6</v>
      </c>
      <c r="D12" s="47">
        <v>10</v>
      </c>
      <c r="E12" s="46">
        <f>D12+0.4</f>
        <v>10.4</v>
      </c>
      <c r="F12" s="46">
        <f>E12+0.4</f>
        <v>10.8</v>
      </c>
      <c r="G12" s="48">
        <f>F12+0.6</f>
        <v>11.4</v>
      </c>
      <c r="H12" s="59"/>
      <c r="I12" s="12" t="s">
        <v>37</v>
      </c>
      <c r="J12" s="13"/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>
      <c r="A13" s="34"/>
      <c r="B13" s="32"/>
      <c r="C13" s="32"/>
      <c r="D13" s="33"/>
      <c r="E13" s="32"/>
      <c r="F13" s="32"/>
      <c r="G13" s="32"/>
      <c r="H13" s="59"/>
      <c r="I13" s="12" t="s">
        <v>41</v>
      </c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59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59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>
      <c r="A16" s="6"/>
      <c r="B16" s="7"/>
      <c r="C16" s="7"/>
      <c r="D16" s="7"/>
      <c r="E16" s="7"/>
      <c r="F16" s="7"/>
      <c r="G16" s="7"/>
      <c r="H16" s="59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7.25" thickBot="1">
      <c r="A17" s="15"/>
      <c r="B17" s="16"/>
      <c r="C17" s="16"/>
      <c r="D17" s="17"/>
      <c r="E17" s="16"/>
      <c r="F17" s="16"/>
      <c r="G17" s="16"/>
      <c r="H17" s="60"/>
      <c r="I17" s="18"/>
      <c r="J17" s="19"/>
      <c r="K17" s="20"/>
      <c r="L17" s="19"/>
      <c r="M17" s="19"/>
      <c r="N17" s="21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Top="1">
      <c r="A18" s="22"/>
      <c r="B18" s="23"/>
      <c r="C18" s="23"/>
      <c r="D18" s="24"/>
      <c r="E18" s="23"/>
      <c r="F18" s="23"/>
      <c r="G18" s="25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>
      <c r="A19" s="27" t="s">
        <v>11</v>
      </c>
      <c r="B19" s="27"/>
      <c r="C19" s="27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>
      <c r="I20" s="28" t="s">
        <v>12</v>
      </c>
      <c r="J20" s="29">
        <v>44667</v>
      </c>
      <c r="K20" s="28" t="s">
        <v>13</v>
      </c>
      <c r="L20" s="28"/>
      <c r="M20" s="28" t="s">
        <v>14</v>
      </c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A52A-8EA3-475F-942D-C3C4400492E0}">
  <dimension ref="A1:IS20"/>
  <sheetViews>
    <sheetView tabSelected="1" workbookViewId="0">
      <selection activeCell="K16" sqref="K16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56" t="s">
        <v>33</v>
      </c>
      <c r="C2" s="56"/>
      <c r="D2" s="3" t="s">
        <v>2</v>
      </c>
      <c r="E2" s="57" t="s">
        <v>34</v>
      </c>
      <c r="F2" s="57"/>
      <c r="G2" s="57"/>
      <c r="H2" s="58"/>
      <c r="I2" s="4" t="s">
        <v>3</v>
      </c>
      <c r="J2" s="61" t="s">
        <v>16</v>
      </c>
      <c r="K2" s="61"/>
      <c r="L2" s="61"/>
      <c r="M2" s="61"/>
      <c r="N2" s="62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>
      <c r="A3" s="63" t="s">
        <v>4</v>
      </c>
      <c r="B3" s="64" t="s">
        <v>5</v>
      </c>
      <c r="C3" s="64"/>
      <c r="D3" s="64"/>
      <c r="E3" s="64"/>
      <c r="F3" s="64"/>
      <c r="G3" s="64"/>
      <c r="H3" s="59"/>
      <c r="I3" s="65" t="s">
        <v>6</v>
      </c>
      <c r="J3" s="65"/>
      <c r="K3" s="65"/>
      <c r="L3" s="65"/>
      <c r="M3" s="65"/>
      <c r="N3" s="66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63"/>
      <c r="B4" s="37" t="s">
        <v>17</v>
      </c>
      <c r="C4" s="37" t="s">
        <v>7</v>
      </c>
      <c r="D4" s="38" t="s">
        <v>18</v>
      </c>
      <c r="E4" s="37" t="s">
        <v>19</v>
      </c>
      <c r="F4" s="37" t="s">
        <v>9</v>
      </c>
      <c r="G4" s="39" t="s">
        <v>10</v>
      </c>
      <c r="H4" s="59"/>
      <c r="I4" s="5" t="s">
        <v>42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>
      <c r="A5" s="63"/>
      <c r="B5" s="40" t="s">
        <v>20</v>
      </c>
      <c r="C5" s="40" t="s">
        <v>21</v>
      </c>
      <c r="D5" s="41" t="s">
        <v>22</v>
      </c>
      <c r="E5" s="40" t="s">
        <v>23</v>
      </c>
      <c r="F5" s="40" t="s">
        <v>24</v>
      </c>
      <c r="G5" s="42" t="s">
        <v>25</v>
      </c>
      <c r="H5" s="59"/>
      <c r="I5" s="5" t="s">
        <v>47</v>
      </c>
      <c r="J5" s="5" t="s">
        <v>47</v>
      </c>
      <c r="K5" s="5" t="s">
        <v>35</v>
      </c>
      <c r="L5" s="5" t="s">
        <v>43</v>
      </c>
      <c r="M5" s="5" t="s">
        <v>35</v>
      </c>
      <c r="N5" s="5" t="s">
        <v>43</v>
      </c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5">
      <c r="A6" s="49" t="s">
        <v>26</v>
      </c>
      <c r="B6" s="43">
        <f>C6-1</f>
        <v>65</v>
      </c>
      <c r="C6" s="43">
        <f>D6-2</f>
        <v>66</v>
      </c>
      <c r="D6" s="44">
        <v>68</v>
      </c>
      <c r="E6" s="43">
        <f t="shared" ref="E6:F6" si="0">D6+2</f>
        <v>70</v>
      </c>
      <c r="F6" s="43">
        <f t="shared" si="0"/>
        <v>72</v>
      </c>
      <c r="G6" s="45">
        <f>F6+1</f>
        <v>73</v>
      </c>
      <c r="H6" s="59"/>
      <c r="I6" s="8" t="s">
        <v>48</v>
      </c>
      <c r="J6" s="9" t="s">
        <v>55</v>
      </c>
      <c r="K6" s="10" t="s">
        <v>71</v>
      </c>
      <c r="L6" s="9" t="s">
        <v>61</v>
      </c>
      <c r="M6" s="9" t="s">
        <v>59</v>
      </c>
      <c r="N6" s="11" t="s">
        <v>66</v>
      </c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5">
      <c r="A7" s="50" t="s">
        <v>27</v>
      </c>
      <c r="B7" s="46">
        <f t="shared" ref="B7:C8" si="1">C7-4</f>
        <v>102</v>
      </c>
      <c r="C7" s="46">
        <f t="shared" si="1"/>
        <v>106</v>
      </c>
      <c r="D7" s="47">
        <v>110</v>
      </c>
      <c r="E7" s="46">
        <f t="shared" ref="E7:F8" si="2">D7+4</f>
        <v>114</v>
      </c>
      <c r="F7" s="46">
        <f t="shared" si="2"/>
        <v>118</v>
      </c>
      <c r="G7" s="48">
        <f>F7+6</f>
        <v>124</v>
      </c>
      <c r="H7" s="59"/>
      <c r="I7" s="12" t="s">
        <v>49</v>
      </c>
      <c r="J7" s="13" t="s">
        <v>50</v>
      </c>
      <c r="K7" s="13" t="s">
        <v>59</v>
      </c>
      <c r="L7" s="13" t="s">
        <v>62</v>
      </c>
      <c r="M7" s="13" t="s">
        <v>75</v>
      </c>
      <c r="N7" s="14" t="s">
        <v>67</v>
      </c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5">
      <c r="A8" s="51" t="s">
        <v>28</v>
      </c>
      <c r="B8" s="46">
        <f t="shared" si="1"/>
        <v>90</v>
      </c>
      <c r="C8" s="46">
        <f t="shared" si="1"/>
        <v>94</v>
      </c>
      <c r="D8" s="47">
        <v>98</v>
      </c>
      <c r="E8" s="46">
        <f t="shared" si="2"/>
        <v>102</v>
      </c>
      <c r="F8" s="46">
        <f t="shared" ref="F8" si="3">E8+5</f>
        <v>107</v>
      </c>
      <c r="G8" s="48">
        <f t="shared" ref="G8" si="4">F8+6</f>
        <v>113</v>
      </c>
      <c r="H8" s="59"/>
      <c r="I8" s="12" t="s">
        <v>50</v>
      </c>
      <c r="J8" s="13" t="s">
        <v>56</v>
      </c>
      <c r="K8" s="13" t="s">
        <v>59</v>
      </c>
      <c r="L8" s="13" t="s">
        <v>59</v>
      </c>
      <c r="M8" s="13" t="s">
        <v>50</v>
      </c>
      <c r="N8" s="14" t="s">
        <v>62</v>
      </c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5">
      <c r="A9" s="50" t="s">
        <v>44</v>
      </c>
      <c r="B9" s="46">
        <f t="shared" ref="B9:C10" si="5">C9-1.2</f>
        <v>42.399999999999991</v>
      </c>
      <c r="C9" s="46">
        <f t="shared" si="5"/>
        <v>43.599999999999994</v>
      </c>
      <c r="D9" s="47">
        <v>44.8</v>
      </c>
      <c r="E9" s="46">
        <f t="shared" ref="E9:F9" si="6">D9+1.2</f>
        <v>46</v>
      </c>
      <c r="F9" s="46">
        <f t="shared" si="6"/>
        <v>47.2</v>
      </c>
      <c r="G9" s="48">
        <f>F9+1.4</f>
        <v>48.6</v>
      </c>
      <c r="H9" s="59"/>
      <c r="I9" s="12" t="s">
        <v>51</v>
      </c>
      <c r="J9" s="13" t="s">
        <v>57</v>
      </c>
      <c r="K9" s="13" t="s">
        <v>72</v>
      </c>
      <c r="L9" s="13" t="s">
        <v>48</v>
      </c>
      <c r="M9" s="13" t="s">
        <v>76</v>
      </c>
      <c r="N9" s="14" t="s">
        <v>68</v>
      </c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5">
      <c r="A10" s="50" t="s">
        <v>30</v>
      </c>
      <c r="B10" s="46">
        <f>C10-0.6</f>
        <v>60.199999999999996</v>
      </c>
      <c r="C10" s="46">
        <f t="shared" si="5"/>
        <v>60.8</v>
      </c>
      <c r="D10" s="47">
        <v>62</v>
      </c>
      <c r="E10" s="46">
        <f>D10+1.2</f>
        <v>63.2</v>
      </c>
      <c r="F10" s="46">
        <f>E10+1.2</f>
        <v>64.400000000000006</v>
      </c>
      <c r="G10" s="48">
        <f>F10+0.6</f>
        <v>65</v>
      </c>
      <c r="H10" s="59"/>
      <c r="I10" s="12" t="s">
        <v>52</v>
      </c>
      <c r="J10" s="13" t="s">
        <v>58</v>
      </c>
      <c r="K10" s="13" t="s">
        <v>73</v>
      </c>
      <c r="L10" s="13" t="s">
        <v>63</v>
      </c>
      <c r="M10" s="13" t="s">
        <v>59</v>
      </c>
      <c r="N10" s="14" t="s">
        <v>69</v>
      </c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">
      <c r="A11" s="67" t="s">
        <v>45</v>
      </c>
      <c r="B11" s="46">
        <f>C11-0.7</f>
        <v>20.400000000000002</v>
      </c>
      <c r="C11" s="46">
        <f>D11-0.7</f>
        <v>21.1</v>
      </c>
      <c r="D11" s="47">
        <v>21.8</v>
      </c>
      <c r="E11" s="46">
        <f t="shared" ref="E11:F11" si="7">D11+0.7</f>
        <v>22.5</v>
      </c>
      <c r="F11" s="46">
        <f t="shared" si="7"/>
        <v>23.2</v>
      </c>
      <c r="G11" s="48">
        <f>F11+0.95</f>
        <v>24.15</v>
      </c>
      <c r="H11" s="59"/>
      <c r="I11" s="12" t="s">
        <v>53</v>
      </c>
      <c r="J11" s="13" t="s">
        <v>59</v>
      </c>
      <c r="K11" s="13" t="s">
        <v>74</v>
      </c>
      <c r="L11" s="13" t="s">
        <v>64</v>
      </c>
      <c r="M11" s="13" t="s">
        <v>77</v>
      </c>
      <c r="N11" s="14" t="s">
        <v>70</v>
      </c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5">
      <c r="A12" s="53" t="s">
        <v>46</v>
      </c>
      <c r="B12" s="46">
        <f>C12-0.4</f>
        <v>9.1999999999999993</v>
      </c>
      <c r="C12" s="46">
        <f>D12-0.4</f>
        <v>9.6</v>
      </c>
      <c r="D12" s="47">
        <v>10</v>
      </c>
      <c r="E12" s="46">
        <f>D12+0.4</f>
        <v>10.4</v>
      </c>
      <c r="F12" s="46">
        <f>E12+0.4</f>
        <v>10.8</v>
      </c>
      <c r="G12" s="48">
        <f>F12+0.6</f>
        <v>11.4</v>
      </c>
      <c r="H12" s="59"/>
      <c r="I12" s="12" t="s">
        <v>54</v>
      </c>
      <c r="J12" s="13" t="s">
        <v>60</v>
      </c>
      <c r="K12" s="13" t="s">
        <v>73</v>
      </c>
      <c r="L12" s="13" t="s">
        <v>65</v>
      </c>
      <c r="M12" s="13" t="s">
        <v>78</v>
      </c>
      <c r="N12" s="14" t="s">
        <v>59</v>
      </c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>
      <c r="A13" s="34"/>
      <c r="B13" s="32"/>
      <c r="C13" s="32"/>
      <c r="D13" s="33"/>
      <c r="E13" s="32"/>
      <c r="F13" s="32"/>
      <c r="G13" s="32"/>
      <c r="H13" s="59"/>
      <c r="I13" s="12"/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59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59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>
      <c r="A16" s="6"/>
      <c r="B16" s="7"/>
      <c r="C16" s="7"/>
      <c r="D16" s="7"/>
      <c r="E16" s="7"/>
      <c r="F16" s="7"/>
      <c r="G16" s="7"/>
      <c r="H16" s="59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7.25" thickBot="1">
      <c r="A17" s="15"/>
      <c r="B17" s="16"/>
      <c r="C17" s="16"/>
      <c r="D17" s="17"/>
      <c r="E17" s="16"/>
      <c r="F17" s="16"/>
      <c r="G17" s="16"/>
      <c r="H17" s="60"/>
      <c r="I17" s="18"/>
      <c r="J17" s="19"/>
      <c r="K17" s="20"/>
      <c r="L17" s="19"/>
      <c r="M17" s="19"/>
      <c r="N17" s="21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Top="1">
      <c r="A18" s="22"/>
      <c r="B18" s="23"/>
      <c r="C18" s="23"/>
      <c r="D18" s="24"/>
      <c r="E18" s="23"/>
      <c r="F18" s="23"/>
      <c r="G18" s="25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>
      <c r="A19" s="27" t="s">
        <v>11</v>
      </c>
      <c r="B19" s="27"/>
      <c r="C19" s="27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>
      <c r="I20" s="28" t="s">
        <v>12</v>
      </c>
      <c r="J20" s="29">
        <v>44686</v>
      </c>
      <c r="K20" s="28" t="s">
        <v>13</v>
      </c>
      <c r="L20" s="28"/>
      <c r="M20" s="28" t="s">
        <v>14</v>
      </c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首期</vt:lpstr>
      <vt:lpstr>尾期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2022-05-05T07:37:11Z</dcterms:modified>
</cp:coreProperties>
</file>