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 tabRatio="676" activeTab="1"/>
  </bookViews>
  <sheets>
    <sheet name="背包NPB19023R15" sheetId="5" r:id="rId1"/>
    <sheet name="背包NPB19050R6" sheetId="6" r:id="rId2"/>
  </sheets>
  <calcPr calcId="144525"/>
</workbook>
</file>

<file path=xl/sharedStrings.xml><?xml version="1.0" encoding="utf-8"?>
<sst xmlns="http://schemas.openxmlformats.org/spreadsheetml/2006/main" count="558" uniqueCount="273">
  <si>
    <t>20AW-----探路者控股集团股份有限公司成本核算表(20AW季)</t>
  </si>
  <si>
    <t>款式图</t>
  </si>
  <si>
    <t>款式名称：</t>
  </si>
  <si>
    <t>TEBBAK90321</t>
  </si>
  <si>
    <t>渠道：</t>
  </si>
  <si>
    <t>开发季：</t>
  </si>
  <si>
    <t>20AW</t>
  </si>
  <si>
    <t>生产工厂：</t>
  </si>
  <si>
    <t>生产编号：</t>
  </si>
  <si>
    <t>品牌：</t>
  </si>
  <si>
    <t>TOREAD</t>
  </si>
  <si>
    <t>开发类型：</t>
  </si>
  <si>
    <t>OEM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</si>
  <si>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</si>
  <si>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</si>
  <si>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</si>
  <si>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</si>
  <si>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</si>
  <si>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</si>
  <si>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</si>
  <si>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</si>
  <si>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核价</t>
  </si>
  <si>
    <t>面、里料(主布面料、配布面料、底料、里料、网布、210T、弹性料、防滑料、防雨罩料等）</t>
  </si>
  <si>
    <t>序号</t>
  </si>
  <si>
    <t>物料名称</t>
  </si>
  <si>
    <t>物料编号</t>
  </si>
  <si>
    <t>应用部位</t>
  </si>
  <si>
    <t>规格</t>
  </si>
  <si>
    <t>配色方案</t>
  </si>
  <si>
    <t>应用尺寸</t>
  </si>
  <si>
    <t>采购信息</t>
  </si>
  <si>
    <t>幅宽(cm)</t>
  </si>
  <si>
    <t>克重(g/m2)</t>
  </si>
  <si>
    <t>配色一</t>
  </si>
  <si>
    <t>长（cm）</t>
  </si>
  <si>
    <t>宽（cm）</t>
  </si>
  <si>
    <t>数量（个）</t>
  </si>
  <si>
    <t>单耗()</t>
  </si>
  <si>
    <t>损耗(%)</t>
  </si>
  <si>
    <t>单价(元/码)</t>
  </si>
  <si>
    <t>金额(元)</t>
  </si>
  <si>
    <t>费用占比</t>
  </si>
  <si>
    <t>供应商</t>
  </si>
  <si>
    <t xml:space="preserve">主料
N/630D尼龙防水PU*2（客供探路者） </t>
  </si>
  <si>
    <t>前袋拉接</t>
  </si>
  <si>
    <t>前身片</t>
  </si>
  <si>
    <t>后下接片</t>
  </si>
  <si>
    <t>手把底(斜裁)</t>
  </si>
  <si>
    <t>手把面(斜裁)</t>
  </si>
  <si>
    <t>背带面上接排排刀</t>
  </si>
  <si>
    <t>背带面下接正反排</t>
  </si>
  <si>
    <t>背耳</t>
  </si>
  <si>
    <t>身围后链贴</t>
  </si>
  <si>
    <t>身围链贴中接排刀</t>
  </si>
  <si>
    <t>配料
佳伟JW-129</t>
  </si>
  <si>
    <t>前附袋底围</t>
  </si>
  <si>
    <t>前附袋片</t>
  </si>
  <si>
    <t>前附袋链贴</t>
  </si>
  <si>
    <t>左右侧上接</t>
  </si>
  <si>
    <t>左右侧下接</t>
  </si>
  <si>
    <t>左右侧附袋片</t>
  </si>
  <si>
    <t>底片</t>
  </si>
  <si>
    <t>210D压花里布（探路者）</t>
  </si>
  <si>
    <t>IP外插袋贴袋位补强</t>
  </si>
  <si>
    <t>内IP袋外插袋</t>
  </si>
  <si>
    <t>内IP袋贴袋位补强</t>
  </si>
  <si>
    <t>内IP袋身片</t>
  </si>
  <si>
    <t>内电脑袋身片</t>
  </si>
  <si>
    <t>前后袋隔片</t>
  </si>
  <si>
    <t>前袋拉接内片</t>
  </si>
  <si>
    <t>前身内片</t>
  </si>
  <si>
    <t>前附袋内片</t>
  </si>
  <si>
    <t>前附袋底围内片</t>
  </si>
  <si>
    <t>前附袋链贴内片</t>
  </si>
  <si>
    <t>后电脑袋下沿固定位补强</t>
  </si>
  <si>
    <t>后袋前吊袋</t>
  </si>
  <si>
    <t>后身片</t>
  </si>
  <si>
    <t>左右侧上接内片</t>
  </si>
  <si>
    <t>左右侧下接内片</t>
  </si>
  <si>
    <t>左右侧附袋内片</t>
  </si>
  <si>
    <t>底内片</t>
  </si>
  <si>
    <t>身围后链贴内片</t>
  </si>
  <si>
    <t>身围链贴中接内片排刀15件</t>
  </si>
  <si>
    <t>240G三明治</t>
  </si>
  <si>
    <t>后上片</t>
  </si>
  <si>
    <t>背带底排刀</t>
  </si>
  <si>
    <t>5mm珍珠</t>
  </si>
  <si>
    <t>内电脑袋身片内托</t>
  </si>
  <si>
    <t>后身片内托</t>
  </si>
  <si>
    <t>左右侧上接内托</t>
  </si>
  <si>
    <t>左右侧下接内托</t>
  </si>
  <si>
    <t>底片内托</t>
  </si>
  <si>
    <t>3MM珍珠棉</t>
  </si>
  <si>
    <t>主袋内前IP袋内托</t>
  </si>
  <si>
    <t>前身片内托</t>
  </si>
  <si>
    <t>250G无纺布</t>
  </si>
  <si>
    <t>后上片托</t>
  </si>
  <si>
    <t>150G无纺布</t>
  </si>
  <si>
    <t>1.5MM中性回力胶</t>
  </si>
  <si>
    <t>左右侧附袋内托</t>
  </si>
  <si>
    <t>2.0MM中性回力胶38度</t>
  </si>
  <si>
    <t>身围中接内托</t>
  </si>
  <si>
    <t>3.5MM中性回力胶</t>
  </si>
  <si>
    <t>手挽内托</t>
  </si>
  <si>
    <t>10mm加密珍珠棉</t>
  </si>
  <si>
    <t>背带内托</t>
  </si>
  <si>
    <t>5MM海绵</t>
  </si>
  <si>
    <t>杂料PU底</t>
  </si>
  <si>
    <t>后上片补强</t>
  </si>
  <si>
    <t>面、里料合计</t>
  </si>
  <si>
    <t>辅助材料（海绵、EVA、PE板、拉链、拉袢、扣件、织带、魔术贴、橡筋绳、线、标识、吊牌、合格证、包装等）</t>
  </si>
  <si>
    <t>型号(＃)</t>
  </si>
  <si>
    <t>宽度(cm)</t>
  </si>
  <si>
    <t>单耗（米）</t>
  </si>
  <si>
    <r>
      <rPr>
        <sz val="9"/>
        <color indexed="9"/>
        <rFont val="宋体"/>
        <charset val="134"/>
      </rPr>
      <t>单价</t>
    </r>
    <r>
      <rPr>
        <sz val="8"/>
        <color indexed="9"/>
        <rFont val="宋体"/>
        <charset val="134"/>
      </rPr>
      <t>(元/米、个)</t>
    </r>
  </si>
  <si>
    <t>1"1/2魔术贴勾面</t>
  </si>
  <si>
    <t>内电脑袋扣条织(正格)</t>
  </si>
  <si>
    <t>1"1/2魔术贴毛面</t>
  </si>
  <si>
    <t>1"1/2锁边橡筋</t>
  </si>
  <si>
    <t>1寸坑纹仿尼龙织带</t>
  </si>
  <si>
    <t>背带面下接</t>
  </si>
  <si>
    <t>6分坑纹仿尼龙织带</t>
  </si>
  <si>
    <t>手把</t>
  </si>
  <si>
    <t>3分坑纹仿尼龙织带</t>
  </si>
  <si>
    <t>7分涤纶内包边</t>
  </si>
  <si>
    <t>身围链贴中接</t>
  </si>
  <si>
    <t>5号尼龙拉链</t>
  </si>
  <si>
    <t>5号树脂拉链YKK</t>
  </si>
  <si>
    <t>前袋拉(正格)</t>
  </si>
  <si>
    <t>后袋拉(正格)</t>
  </si>
  <si>
    <t>5号VS树脂单头YKK</t>
  </si>
  <si>
    <t>前附袋链贴1个前袋拉1个后袋拉2个</t>
  </si>
  <si>
    <t>5号尼龙拉头正HP002</t>
  </si>
  <si>
    <t>5号拉牌YKK编号DFD2670A</t>
  </si>
  <si>
    <t>1寸标准弯型梯扣(GT19)</t>
  </si>
  <si>
    <t>钥匙小勾扣（GG24）</t>
  </si>
  <si>
    <t>梓柏金属拉丝烟灰色章牌JB00214</t>
  </si>
  <si>
    <t>Laptop电脑扣条织唛-黑体/白字</t>
  </si>
  <si>
    <t>辅料合计</t>
  </si>
  <si>
    <t>辅助工艺（图案、标志工艺，如印花、刺绣、铝条、成型后背、线等）</t>
  </si>
  <si>
    <t>尺寸</t>
  </si>
  <si>
    <r>
      <rPr>
        <sz val="9"/>
        <color indexed="9"/>
        <rFont val="宋体"/>
        <charset val="134"/>
      </rPr>
      <t>用量</t>
    </r>
    <r>
      <rPr>
        <sz val="8"/>
        <color indexed="9"/>
        <rFont val="宋体"/>
        <charset val="134"/>
      </rPr>
      <t>(米or个)</t>
    </r>
  </si>
  <si>
    <t>单价</t>
  </si>
  <si>
    <t>加工商</t>
  </si>
  <si>
    <t>刺绣1</t>
  </si>
  <si>
    <t>刺绣2</t>
  </si>
  <si>
    <t>刺绣3</t>
  </si>
  <si>
    <t>印刷</t>
  </si>
  <si>
    <t>反光银</t>
  </si>
  <si>
    <t>皮标</t>
  </si>
  <si>
    <t>成品背负</t>
  </si>
  <si>
    <t>TOREAD标</t>
  </si>
  <si>
    <t>铝条长</t>
  </si>
  <si>
    <t>耳机孔</t>
  </si>
  <si>
    <t>升数标</t>
  </si>
  <si>
    <t>洗水唛(中文)</t>
  </si>
  <si>
    <t>洗水唛(英文)</t>
  </si>
  <si>
    <t>吊牌\合格证(套)</t>
  </si>
  <si>
    <t>5"胶针</t>
  </si>
  <si>
    <t>填充纸</t>
  </si>
  <si>
    <t>线</t>
  </si>
  <si>
    <t>包装袋</t>
  </si>
  <si>
    <t>纸箱</t>
  </si>
  <si>
    <t>04PE自封口小胶袋</t>
  </si>
  <si>
    <t>胶纸\胶带\包装耗材</t>
  </si>
  <si>
    <t>辅助工艺合计</t>
  </si>
  <si>
    <r>
      <rPr>
        <b/>
        <sz val="10"/>
        <color indexed="9"/>
        <rFont val="宋体"/>
        <charset val="134"/>
      </rPr>
      <t xml:space="preserve">其    </t>
    </r>
    <r>
      <rPr>
        <b/>
        <sz val="10"/>
        <color indexed="9"/>
        <rFont val="宋体"/>
        <charset val="134"/>
      </rPr>
      <t>他</t>
    </r>
    <r>
      <rPr>
        <b/>
        <sz val="10"/>
        <color indexed="9"/>
        <rFont val="宋体"/>
        <charset val="134"/>
      </rPr>
      <t>(加工费、利润、运费、检测费等）</t>
    </r>
  </si>
  <si>
    <t>费用名称</t>
  </si>
  <si>
    <t>加工费（含税）</t>
  </si>
  <si>
    <r>
      <rPr>
        <sz val="10"/>
        <rFont val="宋体"/>
        <charset val="134"/>
      </rPr>
      <t>利润（1</t>
    </r>
    <r>
      <rPr>
        <sz val="10"/>
        <rFont val="宋体"/>
        <charset val="134"/>
      </rPr>
      <t>0</t>
    </r>
    <r>
      <rPr>
        <sz val="10"/>
        <rFont val="宋体"/>
        <charset val="134"/>
      </rPr>
      <t>%）</t>
    </r>
  </si>
  <si>
    <t>检测费</t>
  </si>
  <si>
    <t>附品损失</t>
  </si>
  <si>
    <t>开发费</t>
  </si>
  <si>
    <t>模具费</t>
  </si>
  <si>
    <t>运费</t>
  </si>
  <si>
    <t>其他费用合计</t>
  </si>
  <si>
    <t>成本总计</t>
  </si>
  <si>
    <t>注:以上价格均含13%增值税</t>
  </si>
  <si>
    <t>主围前链贴</t>
  </si>
  <si>
    <t>主围后链贴右侧接</t>
  </si>
  <si>
    <t>主围后链贴左侧接</t>
  </si>
  <si>
    <t>主袋后链贴中接</t>
  </si>
  <si>
    <t>前附袋上片</t>
  </si>
  <si>
    <t>前附袋下片正反排</t>
  </si>
  <si>
    <t>前附袋后围正反排掏空位置开后下接片1件</t>
  </si>
  <si>
    <t>后上插袋</t>
  </si>
  <si>
    <t>后下接片不用算料</t>
  </si>
  <si>
    <t>后压膜左右侧接托正反排</t>
  </si>
  <si>
    <t>背带面上接</t>
  </si>
  <si>
    <t>背带面下接上片</t>
  </si>
  <si>
    <t>背带面下接下片正反排</t>
  </si>
  <si>
    <t>典美0.8超纤Y02-01#黑色</t>
  </si>
  <si>
    <t>主后围内片贴片</t>
  </si>
  <si>
    <t>配料
景贸JM734-F3复膜料复合底-1#黑色</t>
  </si>
  <si>
    <t>主手把面</t>
  </si>
  <si>
    <t>侧附袋</t>
  </si>
  <si>
    <t>底围中接</t>
  </si>
  <si>
    <t>底围侧接</t>
  </si>
  <si>
    <t>主围前吊袋</t>
  </si>
  <si>
    <t>主围前链贴内片</t>
  </si>
  <si>
    <t>主围后链贴内片</t>
  </si>
  <si>
    <t>侧附袋内片</t>
  </si>
  <si>
    <t>内后链袋底围</t>
  </si>
  <si>
    <t>内后链袋拉链尾</t>
  </si>
  <si>
    <t>内后链袋片</t>
  </si>
  <si>
    <t>前附内后组合功能袋贴袋位补强</t>
  </si>
  <si>
    <t>前附外链袋后壁</t>
  </si>
  <si>
    <t>前附外链袋后壁下接</t>
  </si>
  <si>
    <t>前附袋上内片</t>
  </si>
  <si>
    <t>前附袋下内片</t>
  </si>
  <si>
    <t>前附袋内后组合功能袋</t>
  </si>
  <si>
    <t>前附袋后围</t>
  </si>
  <si>
    <t>后链袋片</t>
  </si>
  <si>
    <t>底围内片</t>
  </si>
  <si>
    <t>宏伟180G天鹅绒</t>
  </si>
  <si>
    <t>手把底直裁</t>
  </si>
  <si>
    <t>背带底上接</t>
  </si>
  <si>
    <t>背带底下接</t>
  </si>
  <si>
    <t>主围前链贴内托</t>
  </si>
  <si>
    <t>主围后链贴内托</t>
  </si>
  <si>
    <t>前附袋片内托</t>
  </si>
  <si>
    <t>5mm珍珠棉</t>
  </si>
  <si>
    <t>前身/后链袋片托</t>
  </si>
  <si>
    <t>底围内托</t>
  </si>
  <si>
    <t>2.5MM中性回力胶</t>
  </si>
  <si>
    <t>前附袋上片内托</t>
  </si>
  <si>
    <t>前附袋下片内托</t>
  </si>
  <si>
    <t>前附袋后围内托</t>
  </si>
  <si>
    <t>前附袋底围内托</t>
  </si>
  <si>
    <t>5.0mm软性回力胶</t>
  </si>
  <si>
    <t>主手把底内托</t>
  </si>
  <si>
    <t>主手把面内托</t>
  </si>
  <si>
    <t>后压膜左右侧接托</t>
  </si>
  <si>
    <t>300G无纺布</t>
  </si>
  <si>
    <t>主袋后链贴中接补强</t>
  </si>
  <si>
    <t>15mm高密度海棉</t>
  </si>
  <si>
    <t>后链袋片托</t>
  </si>
  <si>
    <t>10mm加密EPE</t>
  </si>
  <si>
    <t>背带内托排刀</t>
  </si>
  <si>
    <t>1.0MMPP板</t>
  </si>
  <si>
    <t>主手把内托</t>
  </si>
  <si>
    <t>0.8MMPE板</t>
  </si>
  <si>
    <t>前附外链袋口内托</t>
  </si>
  <si>
    <t>2mmPP板</t>
  </si>
  <si>
    <t>后身片托</t>
  </si>
  <si>
    <t>1mmPP板</t>
  </si>
  <si>
    <t>后下托</t>
  </si>
  <si>
    <t>0.6mmPP板</t>
  </si>
  <si>
    <t>0.6MMPE板</t>
  </si>
  <si>
    <t>前附袋下片</t>
  </si>
  <si>
    <t>1寸AGS高弹橡筋</t>
  </si>
  <si>
    <t>背带面下接下片</t>
  </si>
  <si>
    <t>1寸4分坑纹仿尼龙织带</t>
  </si>
  <si>
    <t>1寸2分坑纹仿尼龙织带</t>
  </si>
  <si>
    <t>7分人字纹仿尼龙外包边</t>
  </si>
  <si>
    <t>5号尼龙拉链（宽边3.8CM）</t>
  </si>
  <si>
    <t>内后链袋拉(正格)</t>
  </si>
  <si>
    <t>主围前吊袋拉(正格)</t>
  </si>
  <si>
    <t>前附袋拉(正格)</t>
  </si>
  <si>
    <t>内后链袋拉1个后链袋片1个</t>
  </si>
  <si>
    <t>5号尼龙反拉单头</t>
  </si>
  <si>
    <t>主围后链贴内片2个主围前吊袋拉1个前附袋拉2个</t>
  </si>
  <si>
    <t>5号拉牌YKK探路者编号DL21-0818</t>
  </si>
  <si>
    <t>主围后链贴内片2个主围前吊袋拉1个前附袋拉2个前附袋上片1个</t>
  </si>
  <si>
    <t>单面撞钉9*8MM</t>
  </si>
  <si>
    <t>梓柏金属唛G21FWPB081</t>
  </si>
  <si>
    <t>1寸有边方扣(GF01)</t>
  </si>
  <si>
    <t>USB座GK93配线70CM普通</t>
  </si>
  <si>
    <t>AGS机构件</t>
  </si>
  <si>
    <t>AGS成品压膜壳</t>
  </si>
  <si>
    <t>后幅</t>
  </si>
  <si>
    <t>丝印TOREAD THE WORLD</t>
  </si>
  <si>
    <t>前附袋</t>
  </si>
</sst>
</file>

<file path=xl/styles.xml><?xml version="1.0" encoding="utf-8"?>
<styleSheet xmlns="http://schemas.openxmlformats.org/spreadsheetml/2006/main">
  <numFmts count="14">
    <numFmt numFmtId="176" formatCode="d/mmm/yy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);[Red]\(0.00\)"/>
    <numFmt numFmtId="43" formatCode="_ * #,##0.00_ ;_ * \-#,##0.00_ ;_ * &quot;-&quot;??_ ;_ @_ "/>
    <numFmt numFmtId="178" formatCode="0_);[Red]\(0\)"/>
    <numFmt numFmtId="179" formatCode="0.0_);[Red]\(0.0\)"/>
    <numFmt numFmtId="180" formatCode="[$-409]d/mmm/yy;@"/>
    <numFmt numFmtId="181" formatCode="0.000_);[Red]\(0.000\)"/>
    <numFmt numFmtId="182" formatCode="&quot;￥&quot;#,##0.000_);[Red]\(&quot;￥&quot;#,##0.000\)"/>
    <numFmt numFmtId="183" formatCode="0_ "/>
    <numFmt numFmtId="184" formatCode="&quot;￥&quot;#,##0.00_);[Red]\(&quot;￥&quot;#,##0.00\)"/>
    <numFmt numFmtId="185" formatCode="0.000_ 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indexed="9"/>
      <name val="宋体"/>
      <charset val="134"/>
    </font>
    <font>
      <b/>
      <sz val="10"/>
      <name val="宋体"/>
      <charset val="134"/>
    </font>
    <font>
      <b/>
      <sz val="1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Arial"/>
      <charset val="134"/>
    </font>
    <font>
      <b/>
      <sz val="10"/>
      <color indexed="9"/>
      <name val="宋体"/>
      <charset val="134"/>
    </font>
    <font>
      <b/>
      <sz val="9"/>
      <name val="宋体"/>
      <charset val="134"/>
    </font>
    <font>
      <sz val="9"/>
      <color indexed="9"/>
      <name val="宋体"/>
      <charset val="134"/>
    </font>
    <font>
      <sz val="10"/>
      <color indexed="8"/>
      <name val="SimSun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10"/>
      <name val="宋体"/>
      <charset val="134"/>
    </font>
    <font>
      <sz val="10"/>
      <color rgb="FFFF0000"/>
      <name val="Arial"/>
      <charset val="134"/>
    </font>
    <font>
      <sz val="11"/>
      <color indexed="8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9"/>
      <color indexed="9"/>
      <name val="宋体"/>
      <charset val="134"/>
    </font>
    <font>
      <sz val="9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新細明體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color indexed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26" applyNumberFormat="0" applyFont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8" fillId="14" borderId="29" applyNumberFormat="0" applyAlignment="0" applyProtection="0">
      <alignment vertical="center"/>
    </xf>
    <xf numFmtId="0" fontId="34" fillId="14" borderId="22" applyNumberFormat="0" applyAlignment="0" applyProtection="0">
      <alignment vertical="center"/>
    </xf>
    <xf numFmtId="0" fontId="1" fillId="0" borderId="0"/>
    <xf numFmtId="0" fontId="30" fillId="10" borderId="27" applyNumberForma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top"/>
    </xf>
    <xf numFmtId="0" fontId="39" fillId="0" borderId="0">
      <alignment vertical="center"/>
    </xf>
    <xf numFmtId="0" fontId="1" fillId="0" borderId="0"/>
  </cellStyleXfs>
  <cellXfs count="2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54" applyFont="1" applyFill="1">
      <alignment vertical="top"/>
    </xf>
    <xf numFmtId="0" fontId="1" fillId="0" borderId="0" xfId="0" applyFont="1" applyFill="1" applyBorder="1" applyAlignment="1">
      <alignment horizontal="center" vertical="center"/>
    </xf>
    <xf numFmtId="0" fontId="2" fillId="3" borderId="1" xfId="52" applyFont="1" applyFill="1" applyBorder="1" applyAlignment="1">
      <alignment horizontal="center" vertical="center"/>
    </xf>
    <xf numFmtId="178" fontId="3" fillId="0" borderId="2" xfId="53" applyNumberFormat="1" applyFont="1" applyFill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 vertical="center"/>
    </xf>
    <xf numFmtId="0" fontId="3" fillId="0" borderId="4" xfId="53" applyFont="1" applyFill="1" applyBorder="1" applyAlignment="1">
      <alignment horizontal="center" vertical="center"/>
    </xf>
    <xf numFmtId="0" fontId="3" fillId="0" borderId="5" xfId="53" applyFont="1" applyFill="1" applyBorder="1" applyAlignment="1">
      <alignment horizontal="center" vertical="center"/>
    </xf>
    <xf numFmtId="0" fontId="4" fillId="0" borderId="2" xfId="37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77" fontId="4" fillId="0" borderId="2" xfId="37" applyNumberFormat="1" applyFont="1" applyBorder="1" applyAlignment="1">
      <alignment horizontal="center" vertical="center"/>
    </xf>
    <xf numFmtId="0" fontId="3" fillId="0" borderId="6" xfId="53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center" vertical="center"/>
    </xf>
    <xf numFmtId="0" fontId="3" fillId="0" borderId="7" xfId="53" applyFont="1" applyFill="1" applyBorder="1" applyAlignment="1">
      <alignment horizontal="center" vertical="center"/>
    </xf>
    <xf numFmtId="0" fontId="6" fillId="0" borderId="2" xfId="54" applyFont="1" applyBorder="1" applyAlignment="1">
      <alignment horizontal="center" vertical="center"/>
    </xf>
    <xf numFmtId="0" fontId="6" fillId="0" borderId="2" xfId="37" applyFont="1" applyBorder="1" applyAlignment="1">
      <alignment horizontal="center" vertical="center"/>
    </xf>
    <xf numFmtId="178" fontId="7" fillId="4" borderId="0" xfId="54" applyNumberFormat="1" applyFill="1" applyBorder="1" applyAlignment="1">
      <alignment horizontal="center" vertical="center"/>
    </xf>
    <xf numFmtId="0" fontId="8" fillId="4" borderId="1" xfId="53" applyFont="1" applyFill="1" applyBorder="1" applyAlignment="1">
      <alignment horizontal="center" vertical="center"/>
    </xf>
    <xf numFmtId="0" fontId="8" fillId="4" borderId="1" xfId="53" applyFont="1" applyFill="1" applyBorder="1" applyAlignment="1">
      <alignment horizontal="left" vertical="center"/>
    </xf>
    <xf numFmtId="178" fontId="9" fillId="5" borderId="5" xfId="53" applyNumberFormat="1" applyFont="1" applyFill="1" applyBorder="1" applyAlignment="1">
      <alignment horizontal="center" vertical="center"/>
    </xf>
    <xf numFmtId="0" fontId="9" fillId="5" borderId="2" xfId="53" applyFont="1" applyFill="1" applyBorder="1" applyAlignment="1">
      <alignment horizontal="center" vertical="center"/>
    </xf>
    <xf numFmtId="0" fontId="9" fillId="5" borderId="3" xfId="53" applyFont="1" applyFill="1" applyBorder="1" applyAlignment="1">
      <alignment horizontal="center" vertical="center"/>
    </xf>
    <xf numFmtId="0" fontId="9" fillId="5" borderId="8" xfId="53" applyFont="1" applyFill="1" applyBorder="1" applyAlignment="1">
      <alignment horizontal="center" vertical="center"/>
    </xf>
    <xf numFmtId="0" fontId="9" fillId="5" borderId="9" xfId="53" applyFont="1" applyFill="1" applyBorder="1" applyAlignment="1">
      <alignment horizontal="center" vertical="center"/>
    </xf>
    <xf numFmtId="0" fontId="9" fillId="5" borderId="8" xfId="53" applyFont="1" applyFill="1" applyBorder="1" applyAlignment="1">
      <alignment vertical="center"/>
    </xf>
    <xf numFmtId="178" fontId="9" fillId="5" borderId="10" xfId="53" applyNumberFormat="1" applyFont="1" applyFill="1" applyBorder="1" applyAlignment="1">
      <alignment horizontal="center" vertical="center"/>
    </xf>
    <xf numFmtId="0" fontId="9" fillId="5" borderId="11" xfId="53" applyFont="1" applyFill="1" applyBorder="1" applyAlignment="1">
      <alignment horizontal="center" vertical="center"/>
    </xf>
    <xf numFmtId="0" fontId="9" fillId="5" borderId="12" xfId="53" applyFont="1" applyFill="1" applyBorder="1" applyAlignment="1">
      <alignment horizontal="center" vertical="center"/>
    </xf>
    <xf numFmtId="0" fontId="10" fillId="3" borderId="13" xfId="53" applyFont="1" applyFill="1" applyBorder="1" applyAlignment="1">
      <alignment horizontal="center" vertical="center" wrapText="1"/>
    </xf>
    <xf numFmtId="0" fontId="10" fillId="3" borderId="13" xfId="53" applyFont="1" applyFill="1" applyBorder="1" applyAlignment="1">
      <alignment horizontal="center" vertical="center"/>
    </xf>
    <xf numFmtId="178" fontId="6" fillId="2" borderId="2" xfId="53" applyNumberFormat="1" applyFont="1" applyFill="1" applyBorder="1" applyAlignment="1">
      <alignment horizontal="center" vertical="center"/>
    </xf>
    <xf numFmtId="0" fontId="6" fillId="2" borderId="11" xfId="54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/>
    </xf>
    <xf numFmtId="0" fontId="6" fillId="2" borderId="2" xfId="54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right"/>
    </xf>
    <xf numFmtId="0" fontId="6" fillId="2" borderId="14" xfId="54" applyFont="1" applyFill="1" applyBorder="1" applyAlignment="1">
      <alignment horizontal="center" vertical="center" wrapText="1"/>
    </xf>
    <xf numFmtId="178" fontId="6" fillId="0" borderId="2" xfId="53" applyNumberFormat="1" applyFont="1" applyFill="1" applyBorder="1" applyAlignment="1">
      <alignment horizontal="center" vertical="center"/>
    </xf>
    <xf numFmtId="0" fontId="6" fillId="0" borderId="14" xfId="54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0" fontId="6" fillId="0" borderId="2" xfId="54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/>
    </xf>
    <xf numFmtId="49" fontId="1" fillId="0" borderId="11" xfId="0" applyNumberFormat="1" applyFont="1" applyFill="1" applyBorder="1" applyAlignment="1">
      <alignment horizontal="center"/>
    </xf>
    <xf numFmtId="0" fontId="6" fillId="0" borderId="11" xfId="54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right"/>
    </xf>
    <xf numFmtId="0" fontId="6" fillId="0" borderId="2" xfId="54" applyFont="1" applyFill="1" applyBorder="1" applyAlignment="1">
      <alignment horizontal="center" vertical="center" wrapText="1"/>
    </xf>
    <xf numFmtId="0" fontId="6" fillId="0" borderId="11" xfId="54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179" fontId="4" fillId="0" borderId="2" xfId="55" applyNumberFormat="1" applyFont="1" applyBorder="1" applyAlignment="1">
      <alignment horizontal="center" vertical="center"/>
    </xf>
    <xf numFmtId="10" fontId="11" fillId="0" borderId="2" xfId="54" applyNumberFormat="1" applyFont="1" applyBorder="1" applyAlignment="1">
      <alignment vertical="center"/>
    </xf>
    <xf numFmtId="0" fontId="4" fillId="0" borderId="2" xfId="37" applyFont="1" applyBorder="1" applyAlignment="1">
      <alignment horizontal="center" vertical="center"/>
    </xf>
    <xf numFmtId="10" fontId="12" fillId="0" borderId="8" xfId="54" applyNumberFormat="1" applyFont="1" applyBorder="1" applyAlignment="1">
      <alignment horizontal="center" vertical="center"/>
    </xf>
    <xf numFmtId="10" fontId="12" fillId="0" borderId="16" xfId="54" applyNumberFormat="1" applyFont="1" applyBorder="1" applyAlignment="1">
      <alignment horizontal="center" vertical="center"/>
    </xf>
    <xf numFmtId="58" fontId="7" fillId="0" borderId="2" xfId="54" applyNumberFormat="1" applyFont="1" applyBorder="1" applyAlignment="1">
      <alignment vertical="center"/>
    </xf>
    <xf numFmtId="0" fontId="12" fillId="0" borderId="8" xfId="54" applyFont="1" applyBorder="1" applyAlignment="1">
      <alignment horizontal="center" vertical="center"/>
    </xf>
    <xf numFmtId="0" fontId="12" fillId="0" borderId="16" xfId="54" applyFont="1" applyBorder="1" applyAlignment="1">
      <alignment horizontal="center" vertical="center"/>
    </xf>
    <xf numFmtId="10" fontId="12" fillId="0" borderId="2" xfId="54" applyNumberFormat="1" applyFont="1" applyBorder="1" applyAlignment="1">
      <alignment vertical="center"/>
    </xf>
    <xf numFmtId="0" fontId="7" fillId="0" borderId="8" xfId="54" applyFont="1" applyBorder="1" applyAlignment="1">
      <alignment horizontal="center" vertical="center"/>
    </xf>
    <xf numFmtId="0" fontId="7" fillId="0" borderId="16" xfId="54" applyFont="1" applyBorder="1" applyAlignment="1">
      <alignment horizontal="center" vertical="center"/>
    </xf>
    <xf numFmtId="176" fontId="7" fillId="0" borderId="2" xfId="54" applyNumberFormat="1" applyFont="1" applyBorder="1" applyAlignment="1">
      <alignment vertical="center"/>
    </xf>
    <xf numFmtId="176" fontId="13" fillId="0" borderId="2" xfId="54" applyNumberFormat="1" applyFont="1" applyBorder="1" applyAlignment="1">
      <alignment horizontal="center" vertical="center"/>
    </xf>
    <xf numFmtId="180" fontId="12" fillId="0" borderId="2" xfId="54" applyNumberFormat="1" applyFont="1" applyBorder="1" applyAlignment="1">
      <alignment vertical="center"/>
    </xf>
    <xf numFmtId="181" fontId="8" fillId="4" borderId="1" xfId="53" applyNumberFormat="1" applyFont="1" applyFill="1" applyBorder="1" applyAlignment="1">
      <alignment horizontal="center" vertical="center"/>
    </xf>
    <xf numFmtId="0" fontId="9" fillId="5" borderId="16" xfId="53" applyFont="1" applyFill="1" applyBorder="1" applyAlignment="1">
      <alignment horizontal="center" vertical="center"/>
    </xf>
    <xf numFmtId="10" fontId="10" fillId="3" borderId="13" xfId="53" applyNumberFormat="1" applyFont="1" applyFill="1" applyBorder="1" applyAlignment="1">
      <alignment horizontal="center" vertical="center"/>
    </xf>
    <xf numFmtId="181" fontId="10" fillId="3" borderId="13" xfId="53" applyNumberFormat="1" applyFont="1" applyFill="1" applyBorder="1" applyAlignment="1">
      <alignment horizontal="center" vertical="center"/>
    </xf>
    <xf numFmtId="182" fontId="10" fillId="3" borderId="13" xfId="53" applyNumberFormat="1" applyFont="1" applyFill="1" applyBorder="1" applyAlignment="1">
      <alignment horizontal="center" vertical="center"/>
    </xf>
    <xf numFmtId="183" fontId="1" fillId="2" borderId="2" xfId="0" applyNumberFormat="1" applyFont="1" applyFill="1" applyBorder="1" applyAlignment="1">
      <alignment horizontal="right"/>
    </xf>
    <xf numFmtId="181" fontId="7" fillId="2" borderId="2" xfId="54" applyNumberFormat="1" applyFill="1" applyBorder="1" applyAlignment="1">
      <alignment horizontal="center" vertical="center"/>
    </xf>
    <xf numFmtId="10" fontId="6" fillId="2" borderId="2" xfId="53" applyNumberFormat="1" applyFont="1" applyFill="1" applyBorder="1" applyAlignment="1">
      <alignment horizontal="center" vertical="center" wrapText="1"/>
    </xf>
    <xf numFmtId="181" fontId="6" fillId="2" borderId="2" xfId="53" applyNumberFormat="1" applyFont="1" applyFill="1" applyBorder="1" applyAlignment="1">
      <alignment horizontal="center" vertical="center" wrapText="1"/>
    </xf>
    <xf numFmtId="184" fontId="6" fillId="2" borderId="2" xfId="53" applyNumberFormat="1" applyFont="1" applyFill="1" applyBorder="1" applyAlignment="1">
      <alignment horizontal="center" vertical="center" wrapText="1"/>
    </xf>
    <xf numFmtId="9" fontId="14" fillId="2" borderId="11" xfId="53" applyNumberFormat="1" applyFont="1" applyFill="1" applyBorder="1" applyAlignment="1">
      <alignment horizontal="center" vertical="center" wrapText="1"/>
    </xf>
    <xf numFmtId="0" fontId="14" fillId="2" borderId="2" xfId="54" applyFont="1" applyFill="1" applyBorder="1" applyAlignment="1">
      <alignment vertical="center" wrapText="1"/>
    </xf>
    <xf numFmtId="183" fontId="1" fillId="0" borderId="2" xfId="0" applyNumberFormat="1" applyFont="1" applyFill="1" applyBorder="1" applyAlignment="1">
      <alignment horizontal="right"/>
    </xf>
    <xf numFmtId="181" fontId="7" fillId="0" borderId="2" xfId="54" applyNumberFormat="1" applyFill="1" applyBorder="1" applyAlignment="1">
      <alignment horizontal="center" vertical="center"/>
    </xf>
    <xf numFmtId="10" fontId="6" fillId="6" borderId="2" xfId="53" applyNumberFormat="1" applyFont="1" applyFill="1" applyBorder="1" applyAlignment="1">
      <alignment horizontal="center" vertical="center" wrapText="1"/>
    </xf>
    <xf numFmtId="181" fontId="6" fillId="0" borderId="2" xfId="53" applyNumberFormat="1" applyFont="1" applyFill="1" applyBorder="1" applyAlignment="1">
      <alignment horizontal="center" vertical="center" wrapText="1"/>
    </xf>
    <xf numFmtId="184" fontId="6" fillId="6" borderId="2" xfId="53" applyNumberFormat="1" applyFont="1" applyFill="1" applyBorder="1" applyAlignment="1">
      <alignment horizontal="center" vertical="center" wrapText="1"/>
    </xf>
    <xf numFmtId="9" fontId="14" fillId="6" borderId="11" xfId="53" applyNumberFormat="1" applyFont="1" applyFill="1" applyBorder="1" applyAlignment="1">
      <alignment horizontal="center" vertical="center" wrapText="1"/>
    </xf>
    <xf numFmtId="0" fontId="14" fillId="6" borderId="2" xfId="54" applyFont="1" applyFill="1" applyBorder="1" applyAlignment="1">
      <alignment vertical="center" wrapText="1"/>
    </xf>
    <xf numFmtId="183" fontId="1" fillId="0" borderId="11" xfId="0" applyNumberFormat="1" applyFont="1" applyFill="1" applyBorder="1" applyAlignment="1">
      <alignment horizontal="right"/>
    </xf>
    <xf numFmtId="181" fontId="7" fillId="0" borderId="11" xfId="54" applyNumberFormat="1" applyFill="1" applyBorder="1" applyAlignment="1">
      <alignment horizontal="center" vertical="center"/>
    </xf>
    <xf numFmtId="10" fontId="6" fillId="6" borderId="11" xfId="53" applyNumberFormat="1" applyFont="1" applyFill="1" applyBorder="1" applyAlignment="1">
      <alignment horizontal="center" vertical="center" wrapText="1"/>
    </xf>
    <xf numFmtId="181" fontId="6" fillId="0" borderId="11" xfId="53" applyNumberFormat="1" applyFont="1" applyFill="1" applyBorder="1" applyAlignment="1">
      <alignment horizontal="center" vertical="center" wrapText="1"/>
    </xf>
    <xf numFmtId="184" fontId="6" fillId="6" borderId="11" xfId="53" applyNumberFormat="1" applyFont="1" applyFill="1" applyBorder="1" applyAlignment="1">
      <alignment horizontal="center" vertical="center" wrapText="1"/>
    </xf>
    <xf numFmtId="0" fontId="14" fillId="6" borderId="11" xfId="54" applyFont="1" applyFill="1" applyBorder="1" applyAlignment="1">
      <alignment vertical="center" wrapText="1"/>
    </xf>
    <xf numFmtId="9" fontId="14" fillId="6" borderId="2" xfId="53" applyNumberFormat="1" applyFont="1" applyFill="1" applyBorder="1" applyAlignment="1">
      <alignment horizontal="center" vertical="center" wrapText="1"/>
    </xf>
    <xf numFmtId="181" fontId="12" fillId="0" borderId="2" xfId="53" applyNumberFormat="1" applyFont="1" applyFill="1" applyBorder="1" applyAlignment="1">
      <alignment horizontal="center" vertical="center" wrapText="1"/>
    </xf>
    <xf numFmtId="181" fontId="15" fillId="0" borderId="2" xfId="54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85" fontId="1" fillId="2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top"/>
    </xf>
    <xf numFmtId="0" fontId="8" fillId="3" borderId="2" xfId="53" applyFont="1" applyFill="1" applyBorder="1" applyAlignment="1">
      <alignment horizontal="center" vertical="center"/>
    </xf>
    <xf numFmtId="0" fontId="8" fillId="3" borderId="2" xfId="53" applyFont="1" applyFill="1" applyBorder="1" applyAlignment="1">
      <alignment horizontal="left" vertical="center"/>
    </xf>
    <xf numFmtId="0" fontId="8" fillId="3" borderId="13" xfId="53" applyFont="1" applyFill="1" applyBorder="1" applyAlignment="1">
      <alignment horizontal="center" vertical="center"/>
    </xf>
    <xf numFmtId="0" fontId="13" fillId="4" borderId="2" xfId="54" applyFont="1" applyFill="1" applyBorder="1" applyAlignment="1">
      <alignment vertical="top"/>
    </xf>
    <xf numFmtId="0" fontId="8" fillId="4" borderId="2" xfId="53" applyFont="1" applyFill="1" applyBorder="1" applyAlignment="1">
      <alignment horizontal="center" vertical="center"/>
    </xf>
    <xf numFmtId="0" fontId="8" fillId="4" borderId="2" xfId="53" applyFont="1" applyFill="1" applyBorder="1" applyAlignment="1">
      <alignment horizontal="left" vertical="center"/>
    </xf>
    <xf numFmtId="0" fontId="8" fillId="4" borderId="9" xfId="53" applyFont="1" applyFill="1" applyBorder="1" applyAlignment="1">
      <alignment horizontal="center" vertical="center"/>
    </xf>
    <xf numFmtId="178" fontId="9" fillId="5" borderId="2" xfId="53" applyNumberFormat="1" applyFont="1" applyFill="1" applyBorder="1" applyAlignment="1">
      <alignment horizontal="center" vertical="center"/>
    </xf>
    <xf numFmtId="0" fontId="10" fillId="3" borderId="2" xfId="53" applyFont="1" applyFill="1" applyBorder="1" applyAlignment="1">
      <alignment horizontal="center" vertical="center" wrapText="1"/>
    </xf>
    <xf numFmtId="0" fontId="10" fillId="3" borderId="2" xfId="53" applyFont="1" applyFill="1" applyBorder="1" applyAlignment="1">
      <alignment horizontal="center" vertical="center"/>
    </xf>
    <xf numFmtId="178" fontId="6" fillId="0" borderId="2" xfId="37" applyNumberFormat="1" applyFont="1" applyFill="1" applyBorder="1" applyAlignment="1">
      <alignment horizontal="center" vertical="center"/>
    </xf>
    <xf numFmtId="0" fontId="6" fillId="0" borderId="11" xfId="54" applyFont="1" applyFill="1" applyBorder="1" applyAlignment="1">
      <alignment vertical="center"/>
    </xf>
    <xf numFmtId="0" fontId="6" fillId="0" borderId="11" xfId="27" applyFont="1" applyFill="1" applyBorder="1" applyAlignment="1">
      <alignment horizontal="center" vertical="center" wrapText="1"/>
    </xf>
    <xf numFmtId="0" fontId="6" fillId="0" borderId="15" xfId="54" applyFont="1" applyFill="1" applyBorder="1" applyAlignment="1">
      <alignment vertical="center"/>
    </xf>
    <xf numFmtId="0" fontId="6" fillId="0" borderId="2" xfId="27" applyFont="1" applyFill="1" applyBorder="1" applyAlignment="1">
      <alignment vertical="center" wrapText="1"/>
    </xf>
    <xf numFmtId="0" fontId="6" fillId="0" borderId="15" xfId="27" applyFont="1" applyFill="1" applyBorder="1" applyAlignment="1">
      <alignment horizontal="center" vertical="center" wrapText="1"/>
    </xf>
    <xf numFmtId="0" fontId="6" fillId="0" borderId="11" xfId="54" applyFont="1" applyFill="1" applyBorder="1" applyAlignment="1">
      <alignment horizontal="center" vertical="center"/>
    </xf>
    <xf numFmtId="0" fontId="6" fillId="0" borderId="14" xfId="54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 wrapText="1"/>
    </xf>
    <xf numFmtId="0" fontId="6" fillId="0" borderId="2" xfId="54" applyFont="1" applyFill="1" applyBorder="1" applyAlignment="1">
      <alignment horizontal="center" vertical="center"/>
    </xf>
    <xf numFmtId="0" fontId="6" fillId="0" borderId="11" xfId="56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8" xfId="53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9" fontId="14" fillId="0" borderId="11" xfId="53" applyNumberFormat="1" applyFont="1" applyFill="1" applyBorder="1" applyAlignment="1">
      <alignment horizontal="center" vertical="center" wrapText="1"/>
    </xf>
    <xf numFmtId="0" fontId="14" fillId="0" borderId="2" xfId="54" applyFont="1" applyFill="1" applyBorder="1" applyAlignment="1">
      <alignment vertical="center" wrapText="1"/>
    </xf>
    <xf numFmtId="10" fontId="8" fillId="3" borderId="13" xfId="53" applyNumberFormat="1" applyFont="1" applyFill="1" applyBorder="1" applyAlignment="1">
      <alignment horizontal="center" vertical="center"/>
    </xf>
    <xf numFmtId="181" fontId="8" fillId="3" borderId="13" xfId="53" applyNumberFormat="1" applyFont="1" applyFill="1" applyBorder="1" applyAlignment="1">
      <alignment horizontal="center" vertical="center"/>
    </xf>
    <xf numFmtId="184" fontId="8" fillId="3" borderId="13" xfId="53" applyNumberFormat="1" applyFont="1" applyFill="1" applyBorder="1" applyAlignment="1">
      <alignment horizontal="center" vertical="center"/>
    </xf>
    <xf numFmtId="9" fontId="8" fillId="3" borderId="13" xfId="53" applyNumberFormat="1" applyFont="1" applyFill="1" applyBorder="1" applyAlignment="1">
      <alignment horizontal="center" vertical="center"/>
    </xf>
    <xf numFmtId="177" fontId="8" fillId="3" borderId="13" xfId="53" applyNumberFormat="1" applyFont="1" applyFill="1" applyBorder="1" applyAlignment="1">
      <alignment horizontal="center" vertical="center"/>
    </xf>
    <xf numFmtId="181" fontId="8" fillId="4" borderId="9" xfId="53" applyNumberFormat="1" applyFont="1" applyFill="1" applyBorder="1" applyAlignment="1">
      <alignment horizontal="center" vertical="center"/>
    </xf>
    <xf numFmtId="9" fontId="10" fillId="3" borderId="13" xfId="53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185" fontId="3" fillId="0" borderId="2" xfId="37" applyNumberFormat="1" applyFont="1" applyFill="1" applyBorder="1" applyAlignment="1">
      <alignment horizontal="center" vertical="center"/>
    </xf>
    <xf numFmtId="10" fontId="6" fillId="0" borderId="11" xfId="53" applyNumberFormat="1" applyFont="1" applyFill="1" applyBorder="1" applyAlignment="1">
      <alignment horizontal="center" vertical="center" wrapText="1"/>
    </xf>
    <xf numFmtId="184" fontId="6" fillId="0" borderId="11" xfId="37" applyNumberFormat="1" applyFont="1" applyFill="1" applyBorder="1" applyAlignment="1">
      <alignment horizontal="center" vertical="center" wrapText="1"/>
    </xf>
    <xf numFmtId="9" fontId="6" fillId="0" borderId="2" xfId="53" applyNumberFormat="1" applyFont="1" applyFill="1" applyBorder="1" applyAlignment="1">
      <alignment horizontal="center" vertical="center" wrapText="1"/>
    </xf>
    <xf numFmtId="177" fontId="6" fillId="0" borderId="2" xfId="53" applyNumberFormat="1" applyFont="1" applyFill="1" applyBorder="1" applyAlignment="1">
      <alignment vertical="center" wrapText="1"/>
    </xf>
    <xf numFmtId="0" fontId="18" fillId="0" borderId="8" xfId="0" applyFont="1" applyFill="1" applyBorder="1" applyAlignment="1">
      <alignment horizontal="center"/>
    </xf>
    <xf numFmtId="0" fontId="18" fillId="0" borderId="2" xfId="56" applyFont="1" applyFill="1" applyBorder="1" applyAlignment="1">
      <alignment horizontal="center"/>
    </xf>
    <xf numFmtId="10" fontId="6" fillId="0" borderId="2" xfId="53" applyNumberFormat="1" applyFont="1" applyFill="1" applyBorder="1" applyAlignment="1">
      <alignment horizontal="center" vertical="center" wrapText="1"/>
    </xf>
    <xf numFmtId="184" fontId="6" fillId="0" borderId="2" xfId="53" applyNumberFormat="1" applyFont="1" applyFill="1" applyBorder="1" applyAlignment="1">
      <alignment horizontal="center" vertical="center" wrapText="1"/>
    </xf>
    <xf numFmtId="181" fontId="6" fillId="0" borderId="11" xfId="52" applyNumberFormat="1" applyFont="1" applyFill="1" applyBorder="1" applyAlignment="1">
      <alignment horizontal="center" vertical="center" wrapText="1"/>
    </xf>
    <xf numFmtId="184" fontId="6" fillId="0" borderId="2" xfId="52" applyNumberFormat="1" applyFont="1" applyFill="1" applyBorder="1" applyAlignment="1">
      <alignment horizontal="center" vertical="center" wrapText="1"/>
    </xf>
    <xf numFmtId="9" fontId="6" fillId="0" borderId="2" xfId="52" applyNumberFormat="1" applyFont="1" applyFill="1" applyBorder="1" applyAlignment="1">
      <alignment horizontal="center" vertical="center" wrapText="1"/>
    </xf>
    <xf numFmtId="177" fontId="6" fillId="0" borderId="2" xfId="52" applyNumberFormat="1" applyFont="1" applyFill="1" applyBorder="1" applyAlignment="1">
      <alignment vertical="center" wrapText="1"/>
    </xf>
    <xf numFmtId="0" fontId="18" fillId="0" borderId="8" xfId="56" applyFont="1" applyFill="1" applyBorder="1" applyAlignment="1">
      <alignment horizontal="center"/>
    </xf>
    <xf numFmtId="0" fontId="6" fillId="0" borderId="2" xfId="52" applyNumberFormat="1" applyFont="1" applyFill="1" applyBorder="1" applyAlignment="1">
      <alignment horizontal="center" vertical="center"/>
    </xf>
    <xf numFmtId="183" fontId="1" fillId="0" borderId="2" xfId="0" applyNumberFormat="1" applyFont="1" applyFill="1" applyBorder="1" applyAlignment="1">
      <alignment horizontal="center" vertical="center"/>
    </xf>
    <xf numFmtId="0" fontId="6" fillId="0" borderId="8" xfId="52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/>
    </xf>
    <xf numFmtId="0" fontId="8" fillId="3" borderId="13" xfId="53" applyFont="1" applyFill="1" applyBorder="1" applyAlignment="1">
      <alignment horizontal="left" vertical="center"/>
    </xf>
    <xf numFmtId="0" fontId="8" fillId="4" borderId="9" xfId="53" applyFont="1" applyFill="1" applyBorder="1" applyAlignment="1">
      <alignment horizontal="left" vertical="center"/>
    </xf>
    <xf numFmtId="0" fontId="6" fillId="0" borderId="2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vertical="center"/>
    </xf>
    <xf numFmtId="0" fontId="18" fillId="0" borderId="2" xfId="54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left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left" vertical="center"/>
    </xf>
    <xf numFmtId="0" fontId="18" fillId="0" borderId="2" xfId="53" applyFont="1" applyFill="1" applyBorder="1" applyAlignment="1">
      <alignment horizontal="center" vertical="center" wrapText="1"/>
    </xf>
    <xf numFmtId="0" fontId="6" fillId="6" borderId="2" xfId="53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left" vertical="center"/>
    </xf>
    <xf numFmtId="0" fontId="8" fillId="3" borderId="18" xfId="53" applyFont="1" applyFill="1" applyBorder="1" applyAlignment="1">
      <alignment horizontal="center" vertical="center"/>
    </xf>
    <xf numFmtId="0" fontId="8" fillId="3" borderId="19" xfId="53" applyFont="1" applyFill="1" applyBorder="1" applyAlignment="1">
      <alignment horizontal="center" vertical="center"/>
    </xf>
    <xf numFmtId="0" fontId="8" fillId="3" borderId="20" xfId="53" applyFont="1" applyFill="1" applyBorder="1" applyAlignment="1">
      <alignment horizontal="center" vertical="center"/>
    </xf>
    <xf numFmtId="0" fontId="8" fillId="3" borderId="20" xfId="53" applyFont="1" applyFill="1" applyBorder="1" applyAlignment="1">
      <alignment horizontal="left" vertical="center"/>
    </xf>
    <xf numFmtId="0" fontId="8" fillId="3" borderId="21" xfId="53" applyFont="1" applyFill="1" applyBorder="1" applyAlignment="1">
      <alignment horizontal="center" vertical="center"/>
    </xf>
    <xf numFmtId="0" fontId="8" fillId="3" borderId="21" xfId="53" applyFont="1" applyFill="1" applyBorder="1" applyAlignment="1">
      <alignment horizontal="left" vertical="center"/>
    </xf>
    <xf numFmtId="178" fontId="19" fillId="0" borderId="4" xfId="54" applyNumberFormat="1" applyFont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177" fontId="7" fillId="0" borderId="2" xfId="54" applyNumberFormat="1" applyFill="1" applyBorder="1" applyAlignment="1">
      <alignment horizontal="center" vertical="center"/>
    </xf>
    <xf numFmtId="177" fontId="6" fillId="0" borderId="2" xfId="53" applyNumberFormat="1" applyFont="1" applyFill="1" applyBorder="1" applyAlignment="1">
      <alignment horizontal="center" vertical="center" wrapText="1"/>
    </xf>
    <xf numFmtId="181" fontId="20" fillId="0" borderId="2" xfId="53" applyNumberFormat="1" applyFont="1" applyFill="1" applyBorder="1" applyAlignment="1">
      <alignment horizontal="center" vertical="center" wrapText="1"/>
    </xf>
    <xf numFmtId="177" fontId="6" fillId="0" borderId="2" xfId="53" applyNumberFormat="1" applyFont="1" applyFill="1" applyBorder="1" applyAlignment="1">
      <alignment horizontal="center" vertical="center"/>
    </xf>
    <xf numFmtId="181" fontId="6" fillId="0" borderId="2" xfId="53" applyNumberFormat="1" applyFont="1" applyFill="1" applyBorder="1" applyAlignment="1">
      <alignment horizontal="center" vertical="center"/>
    </xf>
    <xf numFmtId="185" fontId="18" fillId="0" borderId="2" xfId="54" applyNumberFormat="1" applyFont="1" applyFill="1" applyBorder="1" applyAlignment="1">
      <alignment horizontal="center" vertical="center" wrapText="1"/>
    </xf>
    <xf numFmtId="9" fontId="6" fillId="0" borderId="2" xfId="53" applyNumberFormat="1" applyFont="1" applyFill="1" applyBorder="1" applyAlignment="1">
      <alignment horizontal="center" vertical="center"/>
    </xf>
    <xf numFmtId="10" fontId="8" fillId="3" borderId="20" xfId="53" applyNumberFormat="1" applyFont="1" applyFill="1" applyBorder="1" applyAlignment="1">
      <alignment horizontal="center" vertical="center"/>
    </xf>
    <xf numFmtId="181" fontId="8" fillId="3" borderId="20" xfId="53" applyNumberFormat="1" applyFont="1" applyFill="1" applyBorder="1" applyAlignment="1">
      <alignment horizontal="center" vertical="center"/>
    </xf>
    <xf numFmtId="184" fontId="8" fillId="3" borderId="20" xfId="53" applyNumberFormat="1" applyFont="1" applyFill="1" applyBorder="1" applyAlignment="1">
      <alignment horizontal="center" vertical="center"/>
    </xf>
    <xf numFmtId="9" fontId="21" fillId="3" borderId="20" xfId="53" applyNumberFormat="1" applyFont="1" applyFill="1" applyBorder="1" applyAlignment="1">
      <alignment horizontal="center" vertical="center"/>
    </xf>
    <xf numFmtId="177" fontId="8" fillId="3" borderId="20" xfId="53" applyNumberFormat="1" applyFont="1" applyFill="1" applyBorder="1" applyAlignment="1">
      <alignment horizontal="center" vertical="center"/>
    </xf>
    <xf numFmtId="10" fontId="8" fillId="3" borderId="21" xfId="53" applyNumberFormat="1" applyFont="1" applyFill="1" applyBorder="1" applyAlignment="1">
      <alignment horizontal="center" vertical="center"/>
    </xf>
    <xf numFmtId="181" fontId="8" fillId="3" borderId="21" xfId="53" applyNumberFormat="1" applyFont="1" applyFill="1" applyBorder="1" applyAlignment="1">
      <alignment horizontal="center" vertical="center"/>
    </xf>
    <xf numFmtId="184" fontId="8" fillId="3" borderId="21" xfId="53" applyNumberFormat="1" applyFont="1" applyFill="1" applyBorder="1" applyAlignment="1">
      <alignment horizontal="center" vertical="center"/>
    </xf>
    <xf numFmtId="177" fontId="8" fillId="3" borderId="21" xfId="53" applyNumberFormat="1" applyFont="1" applyFill="1" applyBorder="1" applyAlignment="1">
      <alignment horizontal="center" vertical="center"/>
    </xf>
    <xf numFmtId="178" fontId="19" fillId="0" borderId="4" xfId="54" applyNumberFormat="1" applyFont="1" applyBorder="1" applyAlignment="1">
      <alignment horizontal="center" vertical="center"/>
    </xf>
    <xf numFmtId="0" fontId="6" fillId="0" borderId="15" xfId="54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/>
    </xf>
    <xf numFmtId="185" fontId="1" fillId="0" borderId="0" xfId="0" applyNumberFormat="1" applyFont="1" applyFill="1" applyBorder="1" applyAlignment="1">
      <alignment vertical="center"/>
    </xf>
    <xf numFmtId="0" fontId="16" fillId="0" borderId="17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49" fontId="18" fillId="7" borderId="2" xfId="0" applyNumberFormat="1" applyFont="1" applyFill="1" applyBorder="1" applyAlignment="1" applyProtection="1">
      <alignment horizontal="center" vertical="center" wrapText="1"/>
    </xf>
    <xf numFmtId="0" fontId="12" fillId="0" borderId="8" xfId="54" applyFont="1" applyFill="1" applyBorder="1" applyAlignment="1"/>
    <xf numFmtId="49" fontId="18" fillId="0" borderId="2" xfId="52" applyNumberFormat="1" applyFont="1" applyFill="1" applyBorder="1" applyAlignment="1" applyProtection="1">
      <alignment horizontal="center" vertical="center" wrapText="1"/>
    </xf>
    <xf numFmtId="185" fontId="6" fillId="0" borderId="2" xfId="37" applyNumberFormat="1" applyFont="1" applyFill="1" applyBorder="1" applyAlignment="1">
      <alignment horizontal="center" vertical="center"/>
    </xf>
    <xf numFmtId="0" fontId="18" fillId="7" borderId="2" xfId="56" applyFont="1" applyFill="1" applyBorder="1" applyAlignment="1">
      <alignment horizontal="center"/>
    </xf>
    <xf numFmtId="181" fontId="6" fillId="6" borderId="11" xfId="53" applyNumberFormat="1" applyFont="1" applyFill="1" applyBorder="1" applyAlignment="1">
      <alignment horizontal="center" vertical="center" wrapText="1"/>
    </xf>
    <xf numFmtId="181" fontId="6" fillId="6" borderId="11" xfId="52" applyNumberFormat="1" applyFont="1" applyFill="1" applyBorder="1" applyAlignment="1">
      <alignment horizontal="center" vertical="center" wrapText="1"/>
    </xf>
    <xf numFmtId="0" fontId="18" fillId="7" borderId="8" xfId="56" applyFont="1" applyFill="1" applyBorder="1" applyAlignment="1">
      <alignment horizontal="center"/>
    </xf>
    <xf numFmtId="0" fontId="6" fillId="7" borderId="2" xfId="52" applyNumberFormat="1" applyFont="1" applyFill="1" applyBorder="1" applyAlignment="1">
      <alignment horizontal="center" vertical="center"/>
    </xf>
    <xf numFmtId="181" fontId="18" fillId="0" borderId="2" xfId="19" applyNumberFormat="1" applyFont="1" applyFill="1" applyBorder="1" applyAlignment="1">
      <alignment horizontal="center" vertical="center" wrapText="1"/>
    </xf>
    <xf numFmtId="178" fontId="18" fillId="0" borderId="2" xfId="56" applyNumberFormat="1" applyFont="1" applyFill="1" applyBorder="1" applyAlignment="1">
      <alignment horizont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_Sheet1 4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 6" xfId="53"/>
    <cellStyle name="常规 4" xfId="54"/>
    <cellStyle name="常规_10AW核价-润懋(35款已核，单耗未减)" xfId="55"/>
    <cellStyle name="常规_Sheet1" xfId="56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925195</xdr:colOff>
      <xdr:row>1</xdr:row>
      <xdr:rowOff>61595</xdr:rowOff>
    </xdr:from>
    <xdr:to>
      <xdr:col>3</xdr:col>
      <xdr:colOff>137160</xdr:colOff>
      <xdr:row>4</xdr:row>
      <xdr:rowOff>327660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8255" y="461645"/>
          <a:ext cx="1294765" cy="1466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971550</xdr:colOff>
      <xdr:row>1</xdr:row>
      <xdr:rowOff>344170</xdr:rowOff>
    </xdr:from>
    <xdr:to>
      <xdr:col>3</xdr:col>
      <xdr:colOff>452120</xdr:colOff>
      <xdr:row>4</xdr:row>
      <xdr:rowOff>1270635</xdr:rowOff>
    </xdr:to>
    <xdr:pic>
      <xdr:nvPicPr>
        <xdr:cNvPr id="4" name="图片 3" descr="acdad66f90767c9fa968ef86283a323"/>
        <xdr:cNvPicPr>
          <a:picLocks noChangeAspect="1"/>
        </xdr:cNvPicPr>
      </xdr:nvPicPr>
      <xdr:blipFill>
        <a:blip r:embed="rId1"/>
        <a:srcRect l="-1216" t="12129" r="1216" b="23392"/>
        <a:stretch>
          <a:fillRect/>
        </a:stretch>
      </xdr:blipFill>
      <xdr:spPr>
        <a:xfrm>
          <a:off x="1324610" y="744220"/>
          <a:ext cx="1563370" cy="2126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5"/>
  <sheetViews>
    <sheetView workbookViewId="0">
      <pane ySplit="8" topLeftCell="A30" activePane="bottomLeft" state="frozen"/>
      <selection/>
      <selection pane="bottomLeft" activeCell="R118" sqref="R118"/>
    </sheetView>
  </sheetViews>
  <sheetFormatPr defaultColWidth="9" defaultRowHeight="14.25"/>
  <cols>
    <col min="1" max="1" width="4.63333333333333" style="1" customWidth="1"/>
    <col min="2" max="2" width="18.3333333333333" style="1" customWidth="1"/>
    <col min="3" max="3" width="9" style="1"/>
    <col min="4" max="4" width="23" style="1" customWidth="1"/>
    <col min="5" max="13" width="9" style="1"/>
    <col min="14" max="14" width="14.4416666666667" style="1" customWidth="1"/>
    <col min="15" max="15" width="10.1333333333333" style="1" customWidth="1"/>
    <col min="16" max="16" width="9" style="1"/>
    <col min="17" max="17" width="14.3333333333333" style="1"/>
    <col min="18" max="18" width="18.1083333333333" style="1"/>
    <col min="19" max="16384" width="9" style="1"/>
  </cols>
  <sheetData>
    <row r="1" customFormat="1" ht="31.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94"/>
      <c r="R1" s="94"/>
    </row>
    <row r="2" customFormat="1" ht="31.5" customHeight="1" spans="1:18">
      <c r="A2" s="6" t="s">
        <v>1</v>
      </c>
      <c r="B2" s="7"/>
      <c r="C2" s="8"/>
      <c r="D2" s="9"/>
      <c r="E2" s="10" t="s">
        <v>2</v>
      </c>
      <c r="F2" s="11" t="s">
        <v>3</v>
      </c>
      <c r="G2" s="11"/>
      <c r="H2" s="12" t="s">
        <v>4</v>
      </c>
      <c r="I2" s="12"/>
      <c r="J2" s="17"/>
      <c r="K2" s="52" t="s">
        <v>5</v>
      </c>
      <c r="L2" s="52"/>
      <c r="M2" s="53" t="s">
        <v>6</v>
      </c>
      <c r="N2" s="54" t="s">
        <v>7</v>
      </c>
      <c r="O2" s="55"/>
      <c r="P2" s="56"/>
      <c r="Q2" s="94"/>
      <c r="R2" s="94"/>
    </row>
    <row r="3" customFormat="1" ht="31.5" customHeight="1" spans="1:18">
      <c r="A3" s="6"/>
      <c r="B3" s="13"/>
      <c r="C3" s="14"/>
      <c r="D3" s="15"/>
      <c r="E3" s="10" t="s">
        <v>8</v>
      </c>
      <c r="F3" s="11"/>
      <c r="G3" s="11"/>
      <c r="H3" s="12" t="s">
        <v>9</v>
      </c>
      <c r="I3" s="12"/>
      <c r="J3" s="16" t="s">
        <v>10</v>
      </c>
      <c r="K3" s="52" t="s">
        <v>11</v>
      </c>
      <c r="L3" s="52"/>
      <c r="M3" s="57" t="s">
        <v>12</v>
      </c>
      <c r="N3" s="54" t="s">
        <v>13</v>
      </c>
      <c r="O3" s="58"/>
      <c r="P3" s="59"/>
      <c r="Q3" s="94"/>
      <c r="R3" s="94"/>
    </row>
    <row r="4" customFormat="1" ht="31.5" customHeight="1" spans="1:18">
      <c r="A4" s="6"/>
      <c r="B4" s="13"/>
      <c r="C4" s="14"/>
      <c r="D4" s="15"/>
      <c r="E4" s="10" t="s">
        <v>14</v>
      </c>
      <c r="F4" s="16"/>
      <c r="G4" s="16"/>
      <c r="H4" s="12" t="s">
        <v>15</v>
      </c>
      <c r="I4" s="12"/>
      <c r="J4" s="16"/>
      <c r="K4" s="52" t="s">
        <v>16</v>
      </c>
      <c r="L4" s="52"/>
      <c r="M4" s="60"/>
      <c r="N4" s="54" t="s">
        <v>17</v>
      </c>
      <c r="O4" s="61"/>
      <c r="P4" s="62"/>
      <c r="Q4" s="94"/>
      <c r="R4" s="94"/>
    </row>
    <row r="5" customFormat="1" ht="31.5" customHeight="1" spans="1:18">
      <c r="A5" s="6"/>
      <c r="B5" s="13"/>
      <c r="C5" s="14"/>
      <c r="D5" s="15"/>
      <c r="E5" s="10" t="s">
        <v>18</v>
      </c>
      <c r="F5" s="17"/>
      <c r="G5" s="17"/>
      <c r="H5" s="12" t="s">
        <v>19</v>
      </c>
      <c r="I5" s="12"/>
      <c r="J5" s="17"/>
      <c r="K5" s="52" t="s">
        <v>20</v>
      </c>
      <c r="L5" s="52"/>
      <c r="M5" s="63"/>
      <c r="N5" s="64" t="s">
        <v>21</v>
      </c>
      <c r="O5" s="64"/>
      <c r="P5" s="65"/>
      <c r="Q5" s="94"/>
      <c r="R5" s="94"/>
    </row>
    <row r="6" ht="13.5" spans="1:16">
      <c r="A6" s="18"/>
      <c r="B6" s="19" t="s">
        <v>22</v>
      </c>
      <c r="C6" s="19"/>
      <c r="D6" s="20"/>
      <c r="E6" s="19"/>
      <c r="F6" s="19"/>
      <c r="G6" s="19"/>
      <c r="H6" s="19"/>
      <c r="I6" s="19"/>
      <c r="J6" s="19"/>
      <c r="K6" s="19"/>
      <c r="L6" s="19"/>
      <c r="M6" s="66"/>
      <c r="N6" s="19"/>
      <c r="O6" s="19"/>
      <c r="P6" s="19"/>
    </row>
    <row r="7" ht="13.5" spans="1:16">
      <c r="A7" s="21" t="s">
        <v>23</v>
      </c>
      <c r="B7" s="22" t="s">
        <v>24</v>
      </c>
      <c r="C7" s="22" t="s">
        <v>25</v>
      </c>
      <c r="D7" s="23" t="s">
        <v>26</v>
      </c>
      <c r="E7" s="24" t="s">
        <v>27</v>
      </c>
      <c r="F7" s="25"/>
      <c r="G7" s="26" t="s">
        <v>28</v>
      </c>
      <c r="H7" s="24" t="s">
        <v>29</v>
      </c>
      <c r="I7" s="25"/>
      <c r="J7" s="67"/>
      <c r="K7" s="22" t="s">
        <v>30</v>
      </c>
      <c r="L7" s="22"/>
      <c r="M7" s="22"/>
      <c r="N7" s="22"/>
      <c r="O7" s="22"/>
      <c r="P7" s="22"/>
    </row>
    <row r="8" ht="13.5" spans="1:16">
      <c r="A8" s="27"/>
      <c r="B8" s="28"/>
      <c r="C8" s="28"/>
      <c r="D8" s="29"/>
      <c r="E8" s="30" t="s">
        <v>31</v>
      </c>
      <c r="F8" s="30" t="s">
        <v>32</v>
      </c>
      <c r="G8" s="31" t="s">
        <v>33</v>
      </c>
      <c r="H8" s="31" t="s">
        <v>34</v>
      </c>
      <c r="I8" s="31" t="s">
        <v>35</v>
      </c>
      <c r="J8" s="31" t="s">
        <v>36</v>
      </c>
      <c r="K8" s="31" t="s">
        <v>37</v>
      </c>
      <c r="L8" s="68" t="s">
        <v>38</v>
      </c>
      <c r="M8" s="69" t="s">
        <v>39</v>
      </c>
      <c r="N8" s="70" t="s">
        <v>40</v>
      </c>
      <c r="O8" s="70" t="s">
        <v>41</v>
      </c>
      <c r="P8" s="31" t="s">
        <v>42</v>
      </c>
    </row>
    <row r="9" spans="1:18">
      <c r="A9" s="38">
        <v>1</v>
      </c>
      <c r="B9" s="48" t="s">
        <v>43</v>
      </c>
      <c r="C9" s="48"/>
      <c r="D9" s="40" t="s">
        <v>44</v>
      </c>
      <c r="E9" s="41">
        <v>142</v>
      </c>
      <c r="F9" s="48"/>
      <c r="G9" s="48"/>
      <c r="H9" s="43">
        <v>4.4262</v>
      </c>
      <c r="I9" s="43">
        <v>6.8576</v>
      </c>
      <c r="J9" s="78">
        <v>2</v>
      </c>
      <c r="K9" s="79">
        <f t="shared" ref="K9:K24" si="0">(H9+1)*(I9+1)*J9/E9/100/0.9144</f>
        <v>0.00656736490333075</v>
      </c>
      <c r="L9" s="80">
        <v>1</v>
      </c>
      <c r="M9" s="81">
        <v>35</v>
      </c>
      <c r="N9" s="82">
        <f t="shared" ref="N9:N24" si="1">K9*L9*M9</f>
        <v>0.229857771616576</v>
      </c>
      <c r="O9" s="83"/>
      <c r="P9" s="84"/>
      <c r="R9" s="198"/>
    </row>
    <row r="10" spans="1:16">
      <c r="A10" s="38">
        <v>2</v>
      </c>
      <c r="B10" s="39"/>
      <c r="C10" s="39"/>
      <c r="D10" s="40" t="s">
        <v>45</v>
      </c>
      <c r="E10" s="41">
        <v>142</v>
      </c>
      <c r="F10" s="39"/>
      <c r="G10" s="39"/>
      <c r="H10" s="43">
        <v>28.5933</v>
      </c>
      <c r="I10" s="43">
        <v>44.67</v>
      </c>
      <c r="J10" s="78">
        <v>1</v>
      </c>
      <c r="K10" s="79">
        <f t="shared" si="0"/>
        <v>0.104087804132318</v>
      </c>
      <c r="L10" s="80">
        <v>1</v>
      </c>
      <c r="M10" s="81">
        <v>35</v>
      </c>
      <c r="N10" s="82">
        <f t="shared" si="1"/>
        <v>3.64307314463113</v>
      </c>
      <c r="O10" s="83"/>
      <c r="P10" s="84"/>
    </row>
    <row r="11" spans="1:16">
      <c r="A11" s="38">
        <v>3</v>
      </c>
      <c r="B11" s="39"/>
      <c r="C11" s="39"/>
      <c r="D11" s="40" t="s">
        <v>46</v>
      </c>
      <c r="E11" s="41">
        <v>142</v>
      </c>
      <c r="F11" s="39"/>
      <c r="G11" s="39"/>
      <c r="H11" s="43">
        <v>4.8461</v>
      </c>
      <c r="I11" s="43">
        <v>31.7658</v>
      </c>
      <c r="J11" s="78">
        <v>1</v>
      </c>
      <c r="K11" s="79">
        <f t="shared" si="0"/>
        <v>0.0147523923468633</v>
      </c>
      <c r="L11" s="80">
        <v>1</v>
      </c>
      <c r="M11" s="81">
        <v>35</v>
      </c>
      <c r="N11" s="82">
        <f t="shared" si="1"/>
        <v>0.516333732140217</v>
      </c>
      <c r="O11" s="83"/>
      <c r="P11" s="84"/>
    </row>
    <row r="12" spans="1:16">
      <c r="A12" s="38">
        <v>4</v>
      </c>
      <c r="B12" s="39"/>
      <c r="C12" s="39"/>
      <c r="D12" s="40" t="s">
        <v>47</v>
      </c>
      <c r="E12" s="41">
        <v>142</v>
      </c>
      <c r="F12" s="39"/>
      <c r="G12" s="39"/>
      <c r="H12" s="43">
        <v>4.1274</v>
      </c>
      <c r="I12" s="43">
        <v>22.5425</v>
      </c>
      <c r="J12" s="78">
        <v>1</v>
      </c>
      <c r="K12" s="197">
        <v>0.0167</v>
      </c>
      <c r="L12" s="80">
        <v>1</v>
      </c>
      <c r="M12" s="81">
        <v>35</v>
      </c>
      <c r="N12" s="82">
        <f t="shared" si="1"/>
        <v>0.5845</v>
      </c>
      <c r="O12" s="83"/>
      <c r="P12" s="84"/>
    </row>
    <row r="13" spans="1:16">
      <c r="A13" s="38">
        <v>5</v>
      </c>
      <c r="B13" s="39"/>
      <c r="C13" s="39"/>
      <c r="D13" s="40" t="s">
        <v>48</v>
      </c>
      <c r="E13" s="41">
        <v>142</v>
      </c>
      <c r="F13" s="39"/>
      <c r="G13" s="39"/>
      <c r="H13" s="43">
        <v>4.1274</v>
      </c>
      <c r="I13" s="43">
        <v>23.495</v>
      </c>
      <c r="J13" s="78">
        <v>1</v>
      </c>
      <c r="K13" s="197">
        <v>0.011</v>
      </c>
      <c r="L13" s="80">
        <v>1</v>
      </c>
      <c r="M13" s="81">
        <v>35</v>
      </c>
      <c r="N13" s="82">
        <f t="shared" si="1"/>
        <v>0.385</v>
      </c>
      <c r="O13" s="83"/>
      <c r="P13" s="84"/>
    </row>
    <row r="14" spans="1:16">
      <c r="A14" s="38">
        <v>6</v>
      </c>
      <c r="B14" s="39"/>
      <c r="C14" s="39"/>
      <c r="D14" s="40" t="s">
        <v>49</v>
      </c>
      <c r="E14" s="41">
        <v>142</v>
      </c>
      <c r="F14" s="39"/>
      <c r="G14" s="39"/>
      <c r="H14" s="43">
        <v>10.4235</v>
      </c>
      <c r="I14" s="43">
        <v>33.6356</v>
      </c>
      <c r="J14" s="78">
        <v>2</v>
      </c>
      <c r="K14" s="197">
        <v>0.0493</v>
      </c>
      <c r="L14" s="80">
        <v>1</v>
      </c>
      <c r="M14" s="81">
        <v>35</v>
      </c>
      <c r="N14" s="82">
        <f t="shared" si="1"/>
        <v>1.7255</v>
      </c>
      <c r="O14" s="83"/>
      <c r="P14" s="84"/>
    </row>
    <row r="15" spans="1:16">
      <c r="A15" s="38">
        <v>7</v>
      </c>
      <c r="B15" s="39"/>
      <c r="C15" s="39"/>
      <c r="D15" s="40" t="s">
        <v>50</v>
      </c>
      <c r="E15" s="41">
        <v>142</v>
      </c>
      <c r="F15" s="39"/>
      <c r="G15" s="39"/>
      <c r="H15" s="43">
        <v>19</v>
      </c>
      <c r="I15" s="43">
        <v>9</v>
      </c>
      <c r="J15" s="78">
        <v>2</v>
      </c>
      <c r="K15" s="79">
        <f t="shared" si="0"/>
        <v>0.0308060084038791</v>
      </c>
      <c r="L15" s="80">
        <v>1</v>
      </c>
      <c r="M15" s="81">
        <v>35</v>
      </c>
      <c r="N15" s="82">
        <f t="shared" si="1"/>
        <v>1.07821029413577</v>
      </c>
      <c r="O15" s="83"/>
      <c r="P15" s="84"/>
    </row>
    <row r="16" spans="1:16">
      <c r="A16" s="38">
        <v>8</v>
      </c>
      <c r="B16" s="39"/>
      <c r="C16" s="39"/>
      <c r="D16" s="40" t="s">
        <v>51</v>
      </c>
      <c r="E16" s="41">
        <v>142</v>
      </c>
      <c r="F16" s="39"/>
      <c r="G16" s="39"/>
      <c r="H16" s="43">
        <v>10.4614</v>
      </c>
      <c r="I16" s="43">
        <v>10.0507</v>
      </c>
      <c r="J16" s="78">
        <v>2</v>
      </c>
      <c r="K16" s="79">
        <f t="shared" si="0"/>
        <v>0.0195089049357387</v>
      </c>
      <c r="L16" s="80">
        <v>1</v>
      </c>
      <c r="M16" s="81">
        <v>35</v>
      </c>
      <c r="N16" s="82">
        <f t="shared" si="1"/>
        <v>0.682811672750853</v>
      </c>
      <c r="O16" s="83"/>
      <c r="P16" s="84"/>
    </row>
    <row r="17" spans="1:16">
      <c r="A17" s="38">
        <v>9</v>
      </c>
      <c r="B17" s="39"/>
      <c r="C17" s="39"/>
      <c r="D17" s="40" t="s">
        <v>52</v>
      </c>
      <c r="E17" s="41">
        <v>142</v>
      </c>
      <c r="F17" s="39"/>
      <c r="G17" s="39"/>
      <c r="H17" s="43">
        <v>77.7383</v>
      </c>
      <c r="I17" s="43">
        <v>3.8101</v>
      </c>
      <c r="J17" s="78">
        <v>1</v>
      </c>
      <c r="K17" s="79">
        <f t="shared" si="0"/>
        <v>0.0291685994995564</v>
      </c>
      <c r="L17" s="80">
        <v>1</v>
      </c>
      <c r="M17" s="81">
        <v>35</v>
      </c>
      <c r="N17" s="82">
        <f t="shared" si="1"/>
        <v>1.02090098248447</v>
      </c>
      <c r="O17" s="83"/>
      <c r="P17" s="84"/>
    </row>
    <row r="18" spans="1:17">
      <c r="A18" s="38">
        <v>10</v>
      </c>
      <c r="B18" s="39"/>
      <c r="C18" s="39"/>
      <c r="D18" s="40" t="s">
        <v>53</v>
      </c>
      <c r="E18" s="41">
        <v>142</v>
      </c>
      <c r="F18" s="39"/>
      <c r="G18" s="39"/>
      <c r="H18" s="43">
        <v>36.7281</v>
      </c>
      <c r="I18" s="43">
        <v>11.2152</v>
      </c>
      <c r="J18" s="78">
        <v>1</v>
      </c>
      <c r="K18" s="197">
        <v>0.0269</v>
      </c>
      <c r="L18" s="80">
        <v>1</v>
      </c>
      <c r="M18" s="81">
        <v>35</v>
      </c>
      <c r="N18" s="82">
        <f t="shared" si="1"/>
        <v>0.9415</v>
      </c>
      <c r="O18" s="83"/>
      <c r="P18" s="84"/>
      <c r="Q18" s="1">
        <f>SUM(N9:N18)</f>
        <v>10.807687597759</v>
      </c>
    </row>
    <row r="19" spans="1:16">
      <c r="A19" s="38">
        <v>11</v>
      </c>
      <c r="B19" s="48" t="s">
        <v>54</v>
      </c>
      <c r="C19" s="48"/>
      <c r="D19" s="40" t="s">
        <v>55</v>
      </c>
      <c r="E19" s="41">
        <v>142</v>
      </c>
      <c r="F19" s="48"/>
      <c r="G19" s="48"/>
      <c r="H19" s="43">
        <v>45.1033</v>
      </c>
      <c r="I19" s="43">
        <v>4.7626</v>
      </c>
      <c r="J19" s="78">
        <v>1</v>
      </c>
      <c r="K19" s="79">
        <f t="shared" si="0"/>
        <v>0.0204609562015576</v>
      </c>
      <c r="L19" s="80">
        <v>1</v>
      </c>
      <c r="M19" s="81">
        <v>19</v>
      </c>
      <c r="N19" s="82">
        <f t="shared" si="1"/>
        <v>0.388758167829593</v>
      </c>
      <c r="O19" s="83"/>
      <c r="P19" s="84"/>
    </row>
    <row r="20" spans="1:16">
      <c r="A20" s="38">
        <v>12</v>
      </c>
      <c r="B20" s="39"/>
      <c r="C20" s="39"/>
      <c r="D20" s="40" t="s">
        <v>56</v>
      </c>
      <c r="E20" s="41">
        <v>142</v>
      </c>
      <c r="F20" s="39"/>
      <c r="G20" s="39"/>
      <c r="H20" s="43">
        <v>25.8197</v>
      </c>
      <c r="I20" s="43">
        <v>18.0299</v>
      </c>
      <c r="J20" s="78">
        <v>1</v>
      </c>
      <c r="K20" s="79">
        <f t="shared" si="0"/>
        <v>0.0393066344612953</v>
      </c>
      <c r="L20" s="80">
        <v>1</v>
      </c>
      <c r="M20" s="81">
        <v>19</v>
      </c>
      <c r="N20" s="82">
        <f t="shared" si="1"/>
        <v>0.746826054764611</v>
      </c>
      <c r="O20" s="83"/>
      <c r="P20" s="84"/>
    </row>
    <row r="21" spans="1:16">
      <c r="A21" s="38">
        <v>13</v>
      </c>
      <c r="B21" s="39"/>
      <c r="C21" s="39"/>
      <c r="D21" s="40" t="s">
        <v>57</v>
      </c>
      <c r="E21" s="41">
        <v>142</v>
      </c>
      <c r="F21" s="39"/>
      <c r="G21" s="39"/>
      <c r="H21" s="43">
        <v>36.2622</v>
      </c>
      <c r="I21" s="43">
        <v>3.4926</v>
      </c>
      <c r="J21" s="78">
        <v>1</v>
      </c>
      <c r="K21" s="79">
        <f t="shared" si="0"/>
        <v>0.0128926348779466</v>
      </c>
      <c r="L21" s="80">
        <v>1</v>
      </c>
      <c r="M21" s="81">
        <v>19</v>
      </c>
      <c r="N21" s="82">
        <f t="shared" si="1"/>
        <v>0.244960062680985</v>
      </c>
      <c r="O21" s="83"/>
      <c r="P21" s="84"/>
    </row>
    <row r="22" spans="1:16">
      <c r="A22" s="38">
        <v>14</v>
      </c>
      <c r="B22" s="39"/>
      <c r="C22" s="39"/>
      <c r="D22" s="40" t="s">
        <v>58</v>
      </c>
      <c r="E22" s="41">
        <v>142</v>
      </c>
      <c r="F22" s="39"/>
      <c r="G22" s="39"/>
      <c r="H22" s="43">
        <v>12.7221</v>
      </c>
      <c r="I22" s="43">
        <v>22.3153</v>
      </c>
      <c r="J22" s="78">
        <v>2</v>
      </c>
      <c r="K22" s="79">
        <f t="shared" si="0"/>
        <v>0.0492795827218341</v>
      </c>
      <c r="L22" s="80">
        <v>1</v>
      </c>
      <c r="M22" s="81">
        <v>19</v>
      </c>
      <c r="N22" s="82">
        <f t="shared" si="1"/>
        <v>0.936312071714847</v>
      </c>
      <c r="O22" s="83"/>
      <c r="P22" s="84"/>
    </row>
    <row r="23" spans="1:16">
      <c r="A23" s="38">
        <v>15</v>
      </c>
      <c r="B23" s="39"/>
      <c r="C23" s="39"/>
      <c r="D23" s="40" t="s">
        <v>59</v>
      </c>
      <c r="E23" s="41">
        <v>142</v>
      </c>
      <c r="F23" s="39"/>
      <c r="G23" s="39"/>
      <c r="H23" s="43">
        <v>15.8778</v>
      </c>
      <c r="I23" s="43">
        <v>19.5118</v>
      </c>
      <c r="J23" s="78">
        <v>2</v>
      </c>
      <c r="K23" s="79">
        <f t="shared" si="0"/>
        <v>0.0533242853067662</v>
      </c>
      <c r="L23" s="80">
        <v>1</v>
      </c>
      <c r="M23" s="81">
        <v>19</v>
      </c>
      <c r="N23" s="82">
        <f t="shared" si="1"/>
        <v>1.01316142082856</v>
      </c>
      <c r="O23" s="83"/>
      <c r="P23" s="84"/>
    </row>
    <row r="24" spans="1:16">
      <c r="A24" s="38">
        <v>16</v>
      </c>
      <c r="B24" s="39"/>
      <c r="C24" s="39"/>
      <c r="D24" s="40" t="s">
        <v>60</v>
      </c>
      <c r="E24" s="41">
        <v>142</v>
      </c>
      <c r="F24" s="39"/>
      <c r="G24" s="39"/>
      <c r="H24" s="43">
        <v>18.245</v>
      </c>
      <c r="I24" s="43">
        <v>22.6069</v>
      </c>
      <c r="J24" s="78">
        <v>2</v>
      </c>
      <c r="K24" s="79">
        <f t="shared" si="0"/>
        <v>0.0699781262707479</v>
      </c>
      <c r="L24" s="80">
        <v>1</v>
      </c>
      <c r="M24" s="81">
        <v>19</v>
      </c>
      <c r="N24" s="82">
        <f t="shared" si="1"/>
        <v>1.32958439914421</v>
      </c>
      <c r="O24" s="83"/>
      <c r="P24" s="84"/>
    </row>
    <row r="25" spans="1:16">
      <c r="A25" s="38">
        <v>17</v>
      </c>
      <c r="B25" s="196"/>
      <c r="C25" s="196"/>
      <c r="D25" s="40" t="s">
        <v>61</v>
      </c>
      <c r="E25" s="41">
        <v>142</v>
      </c>
      <c r="F25" s="196"/>
      <c r="G25" s="196"/>
      <c r="H25" s="43">
        <v>30.5161</v>
      </c>
      <c r="I25" s="43">
        <v>17.765</v>
      </c>
      <c r="J25" s="78">
        <v>1</v>
      </c>
      <c r="K25" s="79">
        <f t="shared" ref="K25:K35" si="2">(H25+1)*(I25+1)*J25/E25/100/0.9144</f>
        <v>0.0455466538898747</v>
      </c>
      <c r="L25" s="80">
        <v>1</v>
      </c>
      <c r="M25" s="81">
        <v>19</v>
      </c>
      <c r="N25" s="82">
        <f t="shared" ref="N25:N35" si="3">K25*L25*M25</f>
        <v>0.865386423907619</v>
      </c>
      <c r="O25" s="83"/>
      <c r="P25" s="84"/>
    </row>
    <row r="26" spans="1:16">
      <c r="A26" s="38">
        <v>18</v>
      </c>
      <c r="B26" s="48" t="s">
        <v>62</v>
      </c>
      <c r="C26" s="48"/>
      <c r="D26" s="40" t="s">
        <v>63</v>
      </c>
      <c r="E26" s="41">
        <v>142</v>
      </c>
      <c r="F26" s="48"/>
      <c r="G26" s="48"/>
      <c r="H26" s="43">
        <v>24.1299</v>
      </c>
      <c r="I26" s="43">
        <v>2.54</v>
      </c>
      <c r="J26" s="78">
        <v>1</v>
      </c>
      <c r="K26" s="79">
        <f t="shared" si="2"/>
        <v>0.00685124440870947</v>
      </c>
      <c r="L26" s="80">
        <v>1</v>
      </c>
      <c r="M26" s="92">
        <v>5</v>
      </c>
      <c r="N26" s="82">
        <f t="shared" si="3"/>
        <v>0.0342562220435473</v>
      </c>
      <c r="O26" s="83"/>
      <c r="P26" s="84"/>
    </row>
    <row r="27" spans="1:16">
      <c r="A27" s="38">
        <v>19</v>
      </c>
      <c r="B27" s="39"/>
      <c r="C27" s="39"/>
      <c r="D27" s="40" t="s">
        <v>64</v>
      </c>
      <c r="E27" s="41">
        <v>142</v>
      </c>
      <c r="F27" s="39"/>
      <c r="G27" s="39"/>
      <c r="H27" s="43">
        <v>25.7175</v>
      </c>
      <c r="I27" s="43">
        <v>29.8451</v>
      </c>
      <c r="J27" s="78">
        <v>1</v>
      </c>
      <c r="K27" s="79">
        <f t="shared" si="2"/>
        <v>0.0634683837358138</v>
      </c>
      <c r="L27" s="80">
        <v>1</v>
      </c>
      <c r="M27" s="92">
        <v>5</v>
      </c>
      <c r="N27" s="82">
        <f t="shared" si="3"/>
        <v>0.317341918679069</v>
      </c>
      <c r="O27" s="83"/>
      <c r="P27" s="84"/>
    </row>
    <row r="28" spans="1:16">
      <c r="A28" s="38">
        <v>20</v>
      </c>
      <c r="B28" s="39"/>
      <c r="C28" s="39"/>
      <c r="D28" s="40" t="s">
        <v>65</v>
      </c>
      <c r="E28" s="41">
        <v>142</v>
      </c>
      <c r="F28" s="39"/>
      <c r="G28" s="39"/>
      <c r="H28" s="43">
        <v>4.1276</v>
      </c>
      <c r="I28" s="43">
        <v>24.7646</v>
      </c>
      <c r="J28" s="78">
        <v>1</v>
      </c>
      <c r="K28" s="79">
        <f t="shared" si="2"/>
        <v>0.0101744977819674</v>
      </c>
      <c r="L28" s="80">
        <v>1</v>
      </c>
      <c r="M28" s="92">
        <v>5</v>
      </c>
      <c r="N28" s="82">
        <f t="shared" si="3"/>
        <v>0.050872488909837</v>
      </c>
      <c r="O28" s="83"/>
      <c r="P28" s="84"/>
    </row>
    <row r="29" spans="1:16">
      <c r="A29" s="38">
        <v>21</v>
      </c>
      <c r="B29" s="39"/>
      <c r="C29" s="39"/>
      <c r="D29" s="40" t="s">
        <v>66</v>
      </c>
      <c r="E29" s="41">
        <v>142</v>
      </c>
      <c r="F29" s="39"/>
      <c r="G29" s="39"/>
      <c r="H29" s="43">
        <v>24.1299</v>
      </c>
      <c r="I29" s="43">
        <v>50.8</v>
      </c>
      <c r="J29" s="78">
        <v>1</v>
      </c>
      <c r="K29" s="79">
        <f t="shared" si="2"/>
        <v>0.100252672421229</v>
      </c>
      <c r="L29" s="80">
        <v>1</v>
      </c>
      <c r="M29" s="92">
        <v>5</v>
      </c>
      <c r="N29" s="82">
        <f t="shared" si="3"/>
        <v>0.501263362106145</v>
      </c>
      <c r="O29" s="83"/>
      <c r="P29" s="84"/>
    </row>
    <row r="30" spans="1:16">
      <c r="A30" s="38">
        <v>22</v>
      </c>
      <c r="B30" s="39"/>
      <c r="C30" s="39"/>
      <c r="D30" s="40" t="s">
        <v>67</v>
      </c>
      <c r="E30" s="41">
        <v>142</v>
      </c>
      <c r="F30" s="39"/>
      <c r="G30" s="39"/>
      <c r="H30" s="43">
        <v>38.8366</v>
      </c>
      <c r="I30" s="43">
        <v>39.3027</v>
      </c>
      <c r="J30" s="78">
        <v>2</v>
      </c>
      <c r="K30" s="79">
        <f t="shared" si="2"/>
        <v>0.247298704117531</v>
      </c>
      <c r="L30" s="80">
        <v>1</v>
      </c>
      <c r="M30" s="92">
        <v>5</v>
      </c>
      <c r="N30" s="82">
        <f t="shared" si="3"/>
        <v>1.23649352058766</v>
      </c>
      <c r="O30" s="83"/>
      <c r="P30" s="84"/>
    </row>
    <row r="31" spans="1:16">
      <c r="A31" s="38">
        <v>23</v>
      </c>
      <c r="B31" s="39"/>
      <c r="C31" s="39"/>
      <c r="D31" s="40" t="s">
        <v>68</v>
      </c>
      <c r="E31" s="41">
        <v>142</v>
      </c>
      <c r="F31" s="39"/>
      <c r="G31" s="39"/>
      <c r="H31" s="43">
        <v>35.4777</v>
      </c>
      <c r="I31" s="43">
        <v>43.062</v>
      </c>
      <c r="J31" s="78">
        <v>2</v>
      </c>
      <c r="K31" s="79">
        <f t="shared" si="2"/>
        <v>0.247569470229073</v>
      </c>
      <c r="L31" s="80">
        <v>1</v>
      </c>
      <c r="M31" s="92">
        <v>5</v>
      </c>
      <c r="N31" s="82">
        <f t="shared" si="3"/>
        <v>1.23784735114537</v>
      </c>
      <c r="O31" s="83"/>
      <c r="P31" s="84"/>
    </row>
    <row r="32" spans="1:16">
      <c r="A32" s="38">
        <v>24</v>
      </c>
      <c r="B32" s="39"/>
      <c r="C32" s="39"/>
      <c r="D32" s="40" t="s">
        <v>69</v>
      </c>
      <c r="E32" s="41">
        <v>142</v>
      </c>
      <c r="F32" s="39"/>
      <c r="G32" s="39"/>
      <c r="H32" s="43">
        <v>4.4268</v>
      </c>
      <c r="I32" s="43">
        <v>6.8575</v>
      </c>
      <c r="J32" s="78">
        <v>2</v>
      </c>
      <c r="K32" s="79">
        <f t="shared" ref="K32:K48" si="4">(H32+1)*(I32+1)*J32/E32/100/0.9144</f>
        <v>0.00656800749818245</v>
      </c>
      <c r="L32" s="80">
        <v>1</v>
      </c>
      <c r="M32" s="92">
        <v>5</v>
      </c>
      <c r="N32" s="82">
        <f t="shared" ref="N32:N48" si="5">K32*L32*M32</f>
        <v>0.0328400374909122</v>
      </c>
      <c r="O32" s="83"/>
      <c r="P32" s="84"/>
    </row>
    <row r="33" spans="1:16">
      <c r="A33" s="38">
        <v>25</v>
      </c>
      <c r="B33" s="39"/>
      <c r="C33" s="39"/>
      <c r="D33" s="40" t="s">
        <v>70</v>
      </c>
      <c r="E33" s="41">
        <v>142</v>
      </c>
      <c r="F33" s="39"/>
      <c r="G33" s="39"/>
      <c r="H33" s="43">
        <v>28.5933</v>
      </c>
      <c r="I33" s="43">
        <v>44.67</v>
      </c>
      <c r="J33" s="78">
        <v>1</v>
      </c>
      <c r="K33" s="79">
        <f t="shared" si="4"/>
        <v>0.104087804132318</v>
      </c>
      <c r="L33" s="80">
        <v>1</v>
      </c>
      <c r="M33" s="92">
        <v>5</v>
      </c>
      <c r="N33" s="82">
        <f t="shared" si="5"/>
        <v>0.52043902066159</v>
      </c>
      <c r="O33" s="83"/>
      <c r="P33" s="84"/>
    </row>
    <row r="34" spans="1:16">
      <c r="A34" s="38">
        <v>26</v>
      </c>
      <c r="B34" s="39"/>
      <c r="C34" s="39"/>
      <c r="D34" s="40" t="s">
        <v>71</v>
      </c>
      <c r="E34" s="41">
        <v>142</v>
      </c>
      <c r="F34" s="39"/>
      <c r="G34" s="39"/>
      <c r="H34" s="43">
        <v>25.8197</v>
      </c>
      <c r="I34" s="43">
        <v>18.0299</v>
      </c>
      <c r="J34" s="78">
        <v>1</v>
      </c>
      <c r="K34" s="79">
        <f t="shared" si="4"/>
        <v>0.0393066344612953</v>
      </c>
      <c r="L34" s="80">
        <v>1</v>
      </c>
      <c r="M34" s="92">
        <v>5</v>
      </c>
      <c r="N34" s="82">
        <f t="shared" si="5"/>
        <v>0.196533172306477</v>
      </c>
      <c r="O34" s="83"/>
      <c r="P34" s="84"/>
    </row>
    <row r="35" spans="1:16">
      <c r="A35" s="38">
        <v>27</v>
      </c>
      <c r="B35" s="39"/>
      <c r="C35" s="39"/>
      <c r="D35" s="40" t="s">
        <v>72</v>
      </c>
      <c r="E35" s="41">
        <v>142</v>
      </c>
      <c r="F35" s="39"/>
      <c r="G35" s="39"/>
      <c r="H35" s="43">
        <v>45.1033</v>
      </c>
      <c r="I35" s="43">
        <v>4.7626</v>
      </c>
      <c r="J35" s="78">
        <v>1</v>
      </c>
      <c r="K35" s="79">
        <f t="shared" si="4"/>
        <v>0.0204609562015576</v>
      </c>
      <c r="L35" s="80">
        <v>1</v>
      </c>
      <c r="M35" s="92">
        <v>5</v>
      </c>
      <c r="N35" s="82">
        <f t="shared" si="5"/>
        <v>0.102304781007788</v>
      </c>
      <c r="O35" s="83"/>
      <c r="P35" s="84"/>
    </row>
    <row r="36" spans="1:16">
      <c r="A36" s="38">
        <v>28</v>
      </c>
      <c r="B36" s="39"/>
      <c r="C36" s="39"/>
      <c r="D36" s="40" t="s">
        <v>73</v>
      </c>
      <c r="E36" s="41">
        <v>142</v>
      </c>
      <c r="F36" s="39"/>
      <c r="G36" s="39"/>
      <c r="H36" s="43">
        <v>36.2622</v>
      </c>
      <c r="I36" s="43">
        <v>3.4926</v>
      </c>
      <c r="J36" s="78">
        <v>1</v>
      </c>
      <c r="K36" s="79">
        <f t="shared" si="4"/>
        <v>0.0128926348779466</v>
      </c>
      <c r="L36" s="80">
        <v>1</v>
      </c>
      <c r="M36" s="92">
        <v>5</v>
      </c>
      <c r="N36" s="82">
        <f t="shared" si="5"/>
        <v>0.064463174389733</v>
      </c>
      <c r="O36" s="83"/>
      <c r="P36" s="84"/>
    </row>
    <row r="37" spans="1:16">
      <c r="A37" s="38">
        <v>29</v>
      </c>
      <c r="B37" s="39"/>
      <c r="C37" s="39"/>
      <c r="D37" s="42" t="s">
        <v>74</v>
      </c>
      <c r="E37" s="41">
        <v>142</v>
      </c>
      <c r="F37" s="39"/>
      <c r="G37" s="39"/>
      <c r="H37" s="43">
        <v>3.4998</v>
      </c>
      <c r="I37" s="43">
        <v>31.7239</v>
      </c>
      <c r="J37" s="78">
        <v>1</v>
      </c>
      <c r="K37" s="79">
        <f t="shared" si="4"/>
        <v>0.0113405392607174</v>
      </c>
      <c r="L37" s="80">
        <v>1</v>
      </c>
      <c r="M37" s="92">
        <v>5</v>
      </c>
      <c r="N37" s="82">
        <f t="shared" si="5"/>
        <v>0.0567026963035871</v>
      </c>
      <c r="O37" s="83"/>
      <c r="P37" s="84"/>
    </row>
    <row r="38" spans="1:16">
      <c r="A38" s="38">
        <v>30</v>
      </c>
      <c r="B38" s="39"/>
      <c r="C38" s="39"/>
      <c r="D38" s="40" t="s">
        <v>75</v>
      </c>
      <c r="E38" s="41">
        <v>142</v>
      </c>
      <c r="F38" s="39"/>
      <c r="G38" s="39"/>
      <c r="H38" s="43">
        <v>21.59</v>
      </c>
      <c r="I38" s="43">
        <v>31.095</v>
      </c>
      <c r="J38" s="78">
        <v>1</v>
      </c>
      <c r="K38" s="79">
        <f t="shared" si="4"/>
        <v>0.0558378964733281</v>
      </c>
      <c r="L38" s="80">
        <v>1</v>
      </c>
      <c r="M38" s="92">
        <v>5</v>
      </c>
      <c r="N38" s="82">
        <f t="shared" si="5"/>
        <v>0.279189482366641</v>
      </c>
      <c r="O38" s="83"/>
      <c r="P38" s="84"/>
    </row>
    <row r="39" spans="1:16">
      <c r="A39" s="38">
        <v>31</v>
      </c>
      <c r="B39" s="39"/>
      <c r="C39" s="39"/>
      <c r="D39" s="40" t="s">
        <v>76</v>
      </c>
      <c r="E39" s="41">
        <v>142</v>
      </c>
      <c r="F39" s="39"/>
      <c r="G39" s="39"/>
      <c r="H39" s="43">
        <v>31.7457</v>
      </c>
      <c r="I39" s="43">
        <v>45.72</v>
      </c>
      <c r="J39" s="78">
        <v>1</v>
      </c>
      <c r="K39" s="79">
        <f t="shared" si="4"/>
        <v>0.117823671336858</v>
      </c>
      <c r="L39" s="80">
        <v>1</v>
      </c>
      <c r="M39" s="92">
        <v>5</v>
      </c>
      <c r="N39" s="82">
        <f t="shared" si="5"/>
        <v>0.589118356684288</v>
      </c>
      <c r="O39" s="83"/>
      <c r="P39" s="84"/>
    </row>
    <row r="40" spans="1:16">
      <c r="A40" s="38">
        <v>32</v>
      </c>
      <c r="B40" s="39"/>
      <c r="C40" s="39"/>
      <c r="D40" s="40" t="s">
        <v>77</v>
      </c>
      <c r="E40" s="41">
        <v>142</v>
      </c>
      <c r="F40" s="39"/>
      <c r="G40" s="39"/>
      <c r="H40" s="43">
        <v>12.7221</v>
      </c>
      <c r="I40" s="43">
        <v>22.3153</v>
      </c>
      <c r="J40" s="78">
        <v>2</v>
      </c>
      <c r="K40" s="79">
        <f t="shared" si="4"/>
        <v>0.0492795827218341</v>
      </c>
      <c r="L40" s="80">
        <v>1</v>
      </c>
      <c r="M40" s="92">
        <v>5</v>
      </c>
      <c r="N40" s="82">
        <f t="shared" si="5"/>
        <v>0.24639791360917</v>
      </c>
      <c r="O40" s="83"/>
      <c r="P40" s="84"/>
    </row>
    <row r="41" spans="1:16">
      <c r="A41" s="38">
        <v>33</v>
      </c>
      <c r="B41" s="39"/>
      <c r="C41" s="39"/>
      <c r="D41" s="40" t="s">
        <v>78</v>
      </c>
      <c r="E41" s="41">
        <v>142</v>
      </c>
      <c r="F41" s="39"/>
      <c r="G41" s="39"/>
      <c r="H41" s="43">
        <v>15.8778</v>
      </c>
      <c r="I41" s="43">
        <v>19.5118</v>
      </c>
      <c r="J41" s="78">
        <v>2</v>
      </c>
      <c r="K41" s="79">
        <f t="shared" si="4"/>
        <v>0.0533242853067662</v>
      </c>
      <c r="L41" s="80">
        <v>1</v>
      </c>
      <c r="M41" s="92">
        <v>5</v>
      </c>
      <c r="N41" s="82">
        <f t="shared" si="5"/>
        <v>0.266621426533831</v>
      </c>
      <c r="O41" s="83"/>
      <c r="P41" s="84"/>
    </row>
    <row r="42" spans="1:16">
      <c r="A42" s="38">
        <v>34</v>
      </c>
      <c r="B42" s="39"/>
      <c r="C42" s="39"/>
      <c r="D42" s="40" t="s">
        <v>79</v>
      </c>
      <c r="E42" s="41">
        <v>142</v>
      </c>
      <c r="F42" s="39"/>
      <c r="G42" s="39"/>
      <c r="H42" s="43">
        <v>18.245</v>
      </c>
      <c r="I42" s="43">
        <v>20.7018</v>
      </c>
      <c r="J42" s="78">
        <v>2</v>
      </c>
      <c r="K42" s="79">
        <f t="shared" si="4"/>
        <v>0.0643308227976785</v>
      </c>
      <c r="L42" s="80">
        <v>1</v>
      </c>
      <c r="M42" s="92">
        <v>5</v>
      </c>
      <c r="N42" s="82">
        <f t="shared" si="5"/>
        <v>0.321654113988392</v>
      </c>
      <c r="O42" s="83"/>
      <c r="P42" s="84"/>
    </row>
    <row r="43" spans="1:16">
      <c r="A43" s="38">
        <v>35</v>
      </c>
      <c r="B43" s="39"/>
      <c r="C43" s="39"/>
      <c r="D43" s="40" t="s">
        <v>80</v>
      </c>
      <c r="E43" s="41">
        <v>142</v>
      </c>
      <c r="F43" s="39"/>
      <c r="G43" s="39"/>
      <c r="H43" s="43">
        <v>30.5161</v>
      </c>
      <c r="I43" s="43">
        <v>17.765</v>
      </c>
      <c r="J43" s="78">
        <v>1</v>
      </c>
      <c r="K43" s="79">
        <f t="shared" si="4"/>
        <v>0.0455466538898747</v>
      </c>
      <c r="L43" s="80">
        <v>1</v>
      </c>
      <c r="M43" s="92">
        <v>5</v>
      </c>
      <c r="N43" s="82">
        <f t="shared" si="5"/>
        <v>0.227733269449373</v>
      </c>
      <c r="O43" s="83"/>
      <c r="P43" s="84"/>
    </row>
    <row r="44" spans="1:17">
      <c r="A44" s="38">
        <v>36</v>
      </c>
      <c r="B44" s="39"/>
      <c r="C44" s="39"/>
      <c r="D44" s="40" t="s">
        <v>81</v>
      </c>
      <c r="E44" s="41">
        <v>142</v>
      </c>
      <c r="F44" s="39"/>
      <c r="G44" s="39"/>
      <c r="H44" s="43">
        <v>77.7383</v>
      </c>
      <c r="I44" s="43">
        <v>3.8101</v>
      </c>
      <c r="J44" s="78">
        <v>1</v>
      </c>
      <c r="K44" s="79">
        <f t="shared" si="4"/>
        <v>0.0291685994995564</v>
      </c>
      <c r="L44" s="80">
        <v>1</v>
      </c>
      <c r="M44" s="92">
        <v>5</v>
      </c>
      <c r="N44" s="82">
        <f t="shared" si="5"/>
        <v>0.145842997497782</v>
      </c>
      <c r="O44" s="83"/>
      <c r="P44" s="84"/>
      <c r="Q44" s="1">
        <f>SUM(K26:K45)</f>
        <v>1.31258306115224</v>
      </c>
    </row>
    <row r="45" ht="28.5" spans="1:17">
      <c r="A45" s="38">
        <v>37</v>
      </c>
      <c r="B45" s="39"/>
      <c r="C45" s="39"/>
      <c r="D45" s="42" t="s">
        <v>82</v>
      </c>
      <c r="E45" s="41">
        <v>142</v>
      </c>
      <c r="F45" s="39"/>
      <c r="G45" s="39"/>
      <c r="H45" s="43">
        <v>36.7281</v>
      </c>
      <c r="I45" s="43">
        <v>11.2152</v>
      </c>
      <c r="J45" s="78">
        <v>1</v>
      </c>
      <c r="K45" s="93">
        <v>0.027</v>
      </c>
      <c r="L45" s="80">
        <v>1</v>
      </c>
      <c r="M45" s="92">
        <v>5</v>
      </c>
      <c r="N45" s="82">
        <f t="shared" si="5"/>
        <v>0.135</v>
      </c>
      <c r="O45" s="83"/>
      <c r="P45" s="84"/>
      <c r="Q45" s="1">
        <f>SUM(N26:N45)</f>
        <v>6.56291530576118</v>
      </c>
    </row>
    <row r="46" spans="1:16">
      <c r="A46" s="38">
        <v>38</v>
      </c>
      <c r="B46" s="48" t="s">
        <v>83</v>
      </c>
      <c r="C46" s="48"/>
      <c r="D46" s="40" t="s">
        <v>84</v>
      </c>
      <c r="E46" s="45">
        <v>137</v>
      </c>
      <c r="F46" s="48"/>
      <c r="G46" s="48"/>
      <c r="H46" s="43">
        <v>43.4975</v>
      </c>
      <c r="I46" s="43">
        <v>32.1151</v>
      </c>
      <c r="J46" s="78">
        <v>1</v>
      </c>
      <c r="K46" s="79">
        <f t="shared" si="4"/>
        <v>0.117626425069927</v>
      </c>
      <c r="L46" s="80">
        <v>1</v>
      </c>
      <c r="M46" s="92">
        <v>5.4</v>
      </c>
      <c r="N46" s="82">
        <f t="shared" si="5"/>
        <v>0.635182695377608</v>
      </c>
      <c r="O46" s="83"/>
      <c r="P46" s="84"/>
    </row>
    <row r="47" spans="1:16">
      <c r="A47" s="38">
        <v>39</v>
      </c>
      <c r="B47" s="39"/>
      <c r="C47" s="39"/>
      <c r="D47" s="40" t="s">
        <v>85</v>
      </c>
      <c r="E47" s="45">
        <v>137</v>
      </c>
      <c r="F47" s="48"/>
      <c r="G47" s="48"/>
      <c r="H47" s="43">
        <v>47.5806</v>
      </c>
      <c r="I47" s="43">
        <v>13.0115</v>
      </c>
      <c r="J47" s="78">
        <v>2</v>
      </c>
      <c r="K47" s="93">
        <v>0.076</v>
      </c>
      <c r="L47" s="80">
        <v>1</v>
      </c>
      <c r="M47" s="92">
        <v>5.4</v>
      </c>
      <c r="N47" s="82">
        <f t="shared" ref="N47:N63" si="6">K47*L47*M47</f>
        <v>0.4104</v>
      </c>
      <c r="O47" s="83"/>
      <c r="P47" s="84"/>
    </row>
    <row r="48" spans="1:16">
      <c r="A48" s="38">
        <v>40</v>
      </c>
      <c r="B48" s="49" t="s">
        <v>86</v>
      </c>
      <c r="C48" s="48"/>
      <c r="D48" s="40" t="s">
        <v>87</v>
      </c>
      <c r="E48" s="45">
        <v>106</v>
      </c>
      <c r="F48" s="48"/>
      <c r="G48" s="48"/>
      <c r="H48" s="43">
        <v>35.0266</v>
      </c>
      <c r="I48" s="43">
        <v>36.207</v>
      </c>
      <c r="J48" s="78">
        <v>1</v>
      </c>
      <c r="K48" s="79">
        <f t="shared" ref="K47:K63" si="7">(H48+1)*(I48+1)*J48/E48/100/0.9144</f>
        <v>0.138294799579887</v>
      </c>
      <c r="L48" s="80">
        <v>1</v>
      </c>
      <c r="M48" s="92">
        <v>1.3</v>
      </c>
      <c r="N48" s="82">
        <f t="shared" si="6"/>
        <v>0.179783239453854</v>
      </c>
      <c r="O48" s="83"/>
      <c r="P48" s="84"/>
    </row>
    <row r="49" spans="1:16">
      <c r="A49" s="38">
        <v>41</v>
      </c>
      <c r="B49" s="50"/>
      <c r="C49" s="48"/>
      <c r="D49" s="40" t="s">
        <v>88</v>
      </c>
      <c r="E49" s="45">
        <v>106</v>
      </c>
      <c r="F49" s="48"/>
      <c r="G49" s="48"/>
      <c r="H49" s="43">
        <v>28.5707</v>
      </c>
      <c r="I49" s="43">
        <v>42.5457</v>
      </c>
      <c r="J49" s="78">
        <v>1</v>
      </c>
      <c r="K49" s="79">
        <f t="shared" si="7"/>
        <v>0.132850991163398</v>
      </c>
      <c r="L49" s="80">
        <v>1</v>
      </c>
      <c r="M49" s="92">
        <v>1.3</v>
      </c>
      <c r="N49" s="82">
        <f t="shared" si="6"/>
        <v>0.172706288512418</v>
      </c>
      <c r="O49" s="83"/>
      <c r="P49" s="84"/>
    </row>
    <row r="50" spans="1:16">
      <c r="A50" s="38">
        <v>42</v>
      </c>
      <c r="B50" s="50"/>
      <c r="C50" s="48"/>
      <c r="D50" s="40" t="s">
        <v>89</v>
      </c>
      <c r="E50" s="45">
        <v>106</v>
      </c>
      <c r="F50" s="48"/>
      <c r="G50" s="48"/>
      <c r="H50" s="43">
        <v>9.8345</v>
      </c>
      <c r="I50" s="43">
        <v>18.4623</v>
      </c>
      <c r="J50" s="78">
        <v>2</v>
      </c>
      <c r="K50" s="79">
        <f t="shared" si="7"/>
        <v>0.0435101869769227</v>
      </c>
      <c r="L50" s="80">
        <v>1</v>
      </c>
      <c r="M50" s="92">
        <v>1.3</v>
      </c>
      <c r="N50" s="82">
        <f t="shared" si="6"/>
        <v>0.0565632430699995</v>
      </c>
      <c r="O50" s="83"/>
      <c r="P50" s="84"/>
    </row>
    <row r="51" spans="1:16">
      <c r="A51" s="38">
        <v>43</v>
      </c>
      <c r="B51" s="50"/>
      <c r="C51" s="48"/>
      <c r="D51" s="40" t="s">
        <v>90</v>
      </c>
      <c r="E51" s="45">
        <v>106</v>
      </c>
      <c r="F51" s="48"/>
      <c r="G51" s="48"/>
      <c r="H51" s="43">
        <v>13.3352</v>
      </c>
      <c r="I51" s="43">
        <v>16.9719</v>
      </c>
      <c r="J51" s="78">
        <v>2</v>
      </c>
      <c r="K51" s="79">
        <f t="shared" si="7"/>
        <v>0.0531600845342445</v>
      </c>
      <c r="L51" s="80">
        <v>1</v>
      </c>
      <c r="M51" s="92">
        <v>1.3</v>
      </c>
      <c r="N51" s="82">
        <f t="shared" si="6"/>
        <v>0.0691081098945179</v>
      </c>
      <c r="O51" s="83"/>
      <c r="P51" s="84"/>
    </row>
    <row r="52" spans="1:16">
      <c r="A52" s="38">
        <v>44</v>
      </c>
      <c r="B52" s="50"/>
      <c r="C52" s="48"/>
      <c r="D52" s="40" t="s">
        <v>91</v>
      </c>
      <c r="E52" s="45">
        <v>106</v>
      </c>
      <c r="F52" s="48"/>
      <c r="G52" s="48"/>
      <c r="H52" s="43">
        <v>27.8257</v>
      </c>
      <c r="I52" s="43">
        <v>15.225</v>
      </c>
      <c r="J52" s="78">
        <v>1</v>
      </c>
      <c r="K52" s="79">
        <f t="shared" si="7"/>
        <v>0.048252796193813</v>
      </c>
      <c r="L52" s="80">
        <v>1</v>
      </c>
      <c r="M52" s="92">
        <v>1.3</v>
      </c>
      <c r="N52" s="82">
        <f t="shared" si="6"/>
        <v>0.062728635051957</v>
      </c>
      <c r="O52" s="83"/>
      <c r="P52" s="84"/>
    </row>
    <row r="53" spans="1:16">
      <c r="A53" s="38">
        <v>45</v>
      </c>
      <c r="B53" s="48" t="s">
        <v>92</v>
      </c>
      <c r="C53" s="48"/>
      <c r="D53" s="40" t="s">
        <v>93</v>
      </c>
      <c r="E53" s="45">
        <v>106</v>
      </c>
      <c r="F53" s="48"/>
      <c r="G53" s="48"/>
      <c r="H53" s="43">
        <v>21.2725</v>
      </c>
      <c r="I53" s="43">
        <v>23.7332</v>
      </c>
      <c r="J53" s="78">
        <v>1</v>
      </c>
      <c r="K53" s="79">
        <f t="shared" si="7"/>
        <v>0.0568338653865201</v>
      </c>
      <c r="L53" s="80">
        <v>1</v>
      </c>
      <c r="M53" s="92">
        <v>0.8</v>
      </c>
      <c r="N53" s="82">
        <f t="shared" si="6"/>
        <v>0.0454670923092161</v>
      </c>
      <c r="O53" s="83"/>
      <c r="P53" s="84"/>
    </row>
    <row r="54" spans="1:16">
      <c r="A54" s="38">
        <v>46</v>
      </c>
      <c r="B54" s="39"/>
      <c r="C54" s="48"/>
      <c r="D54" s="40" t="s">
        <v>94</v>
      </c>
      <c r="E54" s="45">
        <v>106</v>
      </c>
      <c r="F54" s="48"/>
      <c r="G54" s="48"/>
      <c r="H54" s="43">
        <v>26.3115</v>
      </c>
      <c r="I54" s="43">
        <v>42.4475</v>
      </c>
      <c r="J54" s="78">
        <v>1</v>
      </c>
      <c r="K54" s="79">
        <f t="shared" si="7"/>
        <v>0.122424478392884</v>
      </c>
      <c r="L54" s="80">
        <v>1</v>
      </c>
      <c r="M54" s="92">
        <v>0.8</v>
      </c>
      <c r="N54" s="82">
        <f t="shared" si="6"/>
        <v>0.0979395827143069</v>
      </c>
      <c r="O54" s="83"/>
      <c r="P54" s="84"/>
    </row>
    <row r="55" spans="1:16">
      <c r="A55" s="38">
        <v>47</v>
      </c>
      <c r="B55" s="39"/>
      <c r="C55" s="48"/>
      <c r="D55" s="40" t="s">
        <v>56</v>
      </c>
      <c r="E55" s="45">
        <v>106</v>
      </c>
      <c r="F55" s="48"/>
      <c r="G55" s="48"/>
      <c r="H55" s="43">
        <v>15.4901</v>
      </c>
      <c r="I55" s="43">
        <v>23.2796</v>
      </c>
      <c r="J55" s="78">
        <v>1</v>
      </c>
      <c r="K55" s="79">
        <f t="shared" si="7"/>
        <v>0.0413069124572872</v>
      </c>
      <c r="L55" s="80">
        <v>1</v>
      </c>
      <c r="M55" s="92">
        <v>0.8</v>
      </c>
      <c r="N55" s="82">
        <f t="shared" si="6"/>
        <v>0.0330455299658297</v>
      </c>
      <c r="O55" s="83"/>
      <c r="P55" s="84"/>
    </row>
    <row r="56" spans="1:16">
      <c r="A56" s="38">
        <v>48</v>
      </c>
      <c r="B56" s="97" t="s">
        <v>95</v>
      </c>
      <c r="C56" s="48"/>
      <c r="D56" s="40" t="s">
        <v>96</v>
      </c>
      <c r="E56" s="45">
        <v>147</v>
      </c>
      <c r="F56" s="48"/>
      <c r="G56" s="48"/>
      <c r="H56" s="43">
        <v>42.779</v>
      </c>
      <c r="I56" s="43">
        <v>31.7962</v>
      </c>
      <c r="J56" s="78">
        <v>1</v>
      </c>
      <c r="K56" s="79">
        <f t="shared" si="7"/>
        <v>0.10681587716714</v>
      </c>
      <c r="L56" s="80">
        <v>1</v>
      </c>
      <c r="M56" s="92">
        <v>3.4</v>
      </c>
      <c r="N56" s="82">
        <f t="shared" si="6"/>
        <v>0.363173982368275</v>
      </c>
      <c r="O56" s="83"/>
      <c r="P56" s="84"/>
    </row>
    <row r="57" spans="1:16">
      <c r="A57" s="38">
        <v>49</v>
      </c>
      <c r="B57" s="97" t="s">
        <v>97</v>
      </c>
      <c r="C57" s="48"/>
      <c r="D57" s="40" t="s">
        <v>56</v>
      </c>
      <c r="E57" s="45">
        <v>147</v>
      </c>
      <c r="F57" s="48"/>
      <c r="G57" s="48"/>
      <c r="H57" s="43">
        <v>25.8197</v>
      </c>
      <c r="I57" s="43">
        <v>18.0299</v>
      </c>
      <c r="J57" s="78">
        <v>1</v>
      </c>
      <c r="K57" s="79">
        <f t="shared" si="7"/>
        <v>0.037969674105469</v>
      </c>
      <c r="L57" s="80">
        <v>1</v>
      </c>
      <c r="M57" s="92">
        <v>2</v>
      </c>
      <c r="N57" s="82">
        <f t="shared" si="6"/>
        <v>0.0759393482109379</v>
      </c>
      <c r="O57" s="83"/>
      <c r="P57" s="84"/>
    </row>
    <row r="58" spans="1:16">
      <c r="A58" s="38">
        <v>50</v>
      </c>
      <c r="B58" s="97" t="s">
        <v>98</v>
      </c>
      <c r="C58" s="48"/>
      <c r="D58" s="40" t="s">
        <v>99</v>
      </c>
      <c r="E58" s="45">
        <v>137</v>
      </c>
      <c r="F58" s="48"/>
      <c r="G58" s="48"/>
      <c r="H58" s="43">
        <v>18.2407</v>
      </c>
      <c r="I58" s="43">
        <v>20.5431</v>
      </c>
      <c r="J58" s="78">
        <v>2</v>
      </c>
      <c r="K58" s="79">
        <f t="shared" si="7"/>
        <v>0.0661762687782184</v>
      </c>
      <c r="L58" s="80">
        <v>1</v>
      </c>
      <c r="M58" s="92">
        <v>1.5</v>
      </c>
      <c r="N58" s="82">
        <f t="shared" si="6"/>
        <v>0.0992644031673276</v>
      </c>
      <c r="O58" s="83"/>
      <c r="P58" s="84"/>
    </row>
    <row r="59" ht="28.5" spans="1:16">
      <c r="A59" s="38">
        <v>51</v>
      </c>
      <c r="B59" s="116" t="s">
        <v>100</v>
      </c>
      <c r="C59" s="48"/>
      <c r="D59" s="40" t="s">
        <v>101</v>
      </c>
      <c r="E59" s="45">
        <v>137</v>
      </c>
      <c r="F59" s="48"/>
      <c r="G59" s="48"/>
      <c r="H59" s="43">
        <v>36.5253</v>
      </c>
      <c r="I59" s="43">
        <v>10.4232</v>
      </c>
      <c r="J59" s="78">
        <v>1</v>
      </c>
      <c r="K59" s="79">
        <f t="shared" si="7"/>
        <v>0.0342180430995396</v>
      </c>
      <c r="L59" s="80">
        <v>1</v>
      </c>
      <c r="M59" s="92">
        <v>3</v>
      </c>
      <c r="N59" s="82">
        <f t="shared" si="6"/>
        <v>0.102654129298619</v>
      </c>
      <c r="O59" s="83"/>
      <c r="P59" s="84"/>
    </row>
    <row r="60" spans="1:16">
      <c r="A60" s="38">
        <v>52</v>
      </c>
      <c r="B60" s="97" t="s">
        <v>102</v>
      </c>
      <c r="C60" s="48"/>
      <c r="D60" s="40" t="s">
        <v>103</v>
      </c>
      <c r="E60" s="45">
        <v>137</v>
      </c>
      <c r="F60" s="48"/>
      <c r="G60" s="48"/>
      <c r="H60" s="43">
        <v>14.605</v>
      </c>
      <c r="I60" s="43">
        <v>2.0241</v>
      </c>
      <c r="J60" s="78">
        <v>1</v>
      </c>
      <c r="K60" s="79">
        <f t="shared" si="7"/>
        <v>0.00376706519691425</v>
      </c>
      <c r="L60" s="80">
        <v>1</v>
      </c>
      <c r="M60" s="92">
        <v>3.4</v>
      </c>
      <c r="N60" s="82">
        <f t="shared" si="6"/>
        <v>0.0128080216695085</v>
      </c>
      <c r="O60" s="83"/>
      <c r="P60" s="84"/>
    </row>
    <row r="61" spans="1:16">
      <c r="A61" s="38">
        <v>53</v>
      </c>
      <c r="B61" s="97" t="s">
        <v>104</v>
      </c>
      <c r="C61" s="48"/>
      <c r="D61" s="40" t="s">
        <v>105</v>
      </c>
      <c r="E61" s="45">
        <v>106</v>
      </c>
      <c r="F61" s="48"/>
      <c r="G61" s="48"/>
      <c r="H61" s="43">
        <v>44.4118</v>
      </c>
      <c r="I61" s="43">
        <v>10.5228</v>
      </c>
      <c r="J61" s="78">
        <v>2</v>
      </c>
      <c r="K61" s="79">
        <f t="shared" si="7"/>
        <v>0.107972872001849</v>
      </c>
      <c r="L61" s="80">
        <v>1</v>
      </c>
      <c r="M61" s="92">
        <v>3.4</v>
      </c>
      <c r="N61" s="82">
        <f t="shared" si="6"/>
        <v>0.367107764806286</v>
      </c>
      <c r="O61" s="83"/>
      <c r="P61" s="84"/>
    </row>
    <row r="62" spans="1:16">
      <c r="A62" s="38">
        <v>54</v>
      </c>
      <c r="B62" s="97" t="s">
        <v>106</v>
      </c>
      <c r="C62" s="48"/>
      <c r="D62" s="40" t="s">
        <v>96</v>
      </c>
      <c r="E62" s="45">
        <v>142</v>
      </c>
      <c r="F62" s="48"/>
      <c r="G62" s="48"/>
      <c r="H62" s="43">
        <v>39.9215</v>
      </c>
      <c r="I62" s="43">
        <v>29.1717</v>
      </c>
      <c r="J62" s="78">
        <v>1</v>
      </c>
      <c r="K62" s="79">
        <f t="shared" si="7"/>
        <v>0.0950882300677424</v>
      </c>
      <c r="L62" s="80">
        <v>1</v>
      </c>
      <c r="M62" s="92">
        <v>2.45</v>
      </c>
      <c r="N62" s="82">
        <f t="shared" si="6"/>
        <v>0.232966163665969</v>
      </c>
      <c r="O62" s="83"/>
      <c r="P62" s="84"/>
    </row>
    <row r="63" spans="1:16">
      <c r="A63" s="38">
        <v>55</v>
      </c>
      <c r="B63" s="97" t="s">
        <v>107</v>
      </c>
      <c r="C63" s="48"/>
      <c r="D63" s="40" t="s">
        <v>108</v>
      </c>
      <c r="E63" s="45">
        <v>142</v>
      </c>
      <c r="F63" s="48"/>
      <c r="G63" s="48"/>
      <c r="H63" s="43">
        <v>42.779</v>
      </c>
      <c r="I63" s="43">
        <v>31.7962</v>
      </c>
      <c r="J63" s="78">
        <v>1</v>
      </c>
      <c r="K63" s="79">
        <f t="shared" si="7"/>
        <v>0.110576999602602</v>
      </c>
      <c r="L63" s="80">
        <v>1</v>
      </c>
      <c r="M63" s="92">
        <v>6</v>
      </c>
      <c r="N63" s="82">
        <f t="shared" si="6"/>
        <v>0.663461997615615</v>
      </c>
      <c r="O63" s="83"/>
      <c r="P63" s="84"/>
    </row>
    <row r="64" ht="13.5" spans="1:16">
      <c r="A64" s="98" t="s">
        <v>109</v>
      </c>
      <c r="B64" s="98"/>
      <c r="C64" s="98"/>
      <c r="D64" s="99"/>
      <c r="E64" s="98"/>
      <c r="F64" s="98"/>
      <c r="G64" s="98"/>
      <c r="H64" s="100"/>
      <c r="I64" s="100"/>
      <c r="J64" s="100"/>
      <c r="K64" s="100"/>
      <c r="L64" s="128"/>
      <c r="M64" s="129"/>
      <c r="N64" s="130">
        <f>SUM(N9:N63)</f>
        <v>26.5758917315429</v>
      </c>
      <c r="O64" s="131">
        <f>N64/N134</f>
        <v>0.231987621393791</v>
      </c>
      <c r="P64" s="132"/>
    </row>
    <row r="65" ht="13.5" spans="1:16">
      <c r="A65" s="101"/>
      <c r="B65" s="102" t="s">
        <v>110</v>
      </c>
      <c r="C65" s="102"/>
      <c r="D65" s="103"/>
      <c r="E65" s="102"/>
      <c r="F65" s="102"/>
      <c r="G65" s="102"/>
      <c r="H65" s="104"/>
      <c r="I65" s="104"/>
      <c r="J65" s="104"/>
      <c r="K65" s="104"/>
      <c r="L65" s="104"/>
      <c r="M65" s="133"/>
      <c r="N65" s="104"/>
      <c r="O65" s="104"/>
      <c r="P65" s="104"/>
    </row>
    <row r="66" ht="13.5" spans="1:16">
      <c r="A66" s="105" t="s">
        <v>23</v>
      </c>
      <c r="B66" s="22" t="s">
        <v>24</v>
      </c>
      <c r="C66" s="22" t="s">
        <v>25</v>
      </c>
      <c r="D66" s="22" t="s">
        <v>26</v>
      </c>
      <c r="E66" s="22" t="s">
        <v>27</v>
      </c>
      <c r="F66" s="22"/>
      <c r="G66" s="26" t="s">
        <v>28</v>
      </c>
      <c r="H66" s="24"/>
      <c r="I66" s="25"/>
      <c r="J66" s="67"/>
      <c r="K66" s="22" t="s">
        <v>30</v>
      </c>
      <c r="L66" s="22"/>
      <c r="M66" s="22"/>
      <c r="N66" s="22"/>
      <c r="O66" s="22"/>
      <c r="P66" s="22"/>
    </row>
    <row r="67" ht="13.5" spans="1:16">
      <c r="A67" s="105"/>
      <c r="B67" s="22"/>
      <c r="C67" s="22"/>
      <c r="D67" s="22"/>
      <c r="E67" s="106" t="s">
        <v>111</v>
      </c>
      <c r="F67" s="106" t="s">
        <v>112</v>
      </c>
      <c r="G67" s="107" t="s">
        <v>33</v>
      </c>
      <c r="H67" s="31" t="s">
        <v>34</v>
      </c>
      <c r="I67" s="31" t="s">
        <v>35</v>
      </c>
      <c r="J67" s="31" t="s">
        <v>36</v>
      </c>
      <c r="K67" s="31" t="s">
        <v>113</v>
      </c>
      <c r="L67" s="68" t="s">
        <v>38</v>
      </c>
      <c r="M67" s="69" t="s">
        <v>114</v>
      </c>
      <c r="N67" s="70" t="s">
        <v>40</v>
      </c>
      <c r="O67" s="134" t="s">
        <v>41</v>
      </c>
      <c r="P67" s="31" t="s">
        <v>42</v>
      </c>
    </row>
    <row r="68" spans="1:16">
      <c r="A68" s="108">
        <v>1</v>
      </c>
      <c r="B68" s="97" t="s">
        <v>115</v>
      </c>
      <c r="C68" s="109"/>
      <c r="D68" s="40" t="s">
        <v>116</v>
      </c>
      <c r="E68" s="110"/>
      <c r="F68" s="110"/>
      <c r="G68" s="110"/>
      <c r="H68" s="43">
        <v>3.81</v>
      </c>
      <c r="I68" s="135"/>
      <c r="J68" s="78">
        <v>1</v>
      </c>
      <c r="K68" s="204">
        <f>H68*J68/91.44</f>
        <v>0.0416666666666667</v>
      </c>
      <c r="L68" s="137">
        <v>1</v>
      </c>
      <c r="M68" s="88">
        <v>0.46</v>
      </c>
      <c r="N68" s="138">
        <f t="shared" ref="N68:N75" si="8">K68*L68*M68</f>
        <v>0.0191666666666667</v>
      </c>
      <c r="O68" s="139"/>
      <c r="P68" s="140"/>
    </row>
    <row r="69" spans="1:16">
      <c r="A69" s="108">
        <v>2</v>
      </c>
      <c r="B69" s="97" t="s">
        <v>117</v>
      </c>
      <c r="C69" s="111"/>
      <c r="D69" s="40" t="s">
        <v>66</v>
      </c>
      <c r="E69" s="112"/>
      <c r="F69" s="113"/>
      <c r="G69" s="113"/>
      <c r="H69" s="43">
        <v>3.81</v>
      </c>
      <c r="I69" s="141"/>
      <c r="J69" s="78">
        <v>1</v>
      </c>
      <c r="K69" s="204">
        <f t="shared" ref="K69:K85" si="9">H69*J69/91.44</f>
        <v>0.0416666666666667</v>
      </c>
      <c r="L69" s="137">
        <v>1</v>
      </c>
      <c r="M69" s="88">
        <v>0.46</v>
      </c>
      <c r="N69" s="138">
        <f t="shared" si="8"/>
        <v>0.0191666666666667</v>
      </c>
      <c r="O69" s="139"/>
      <c r="P69" s="140"/>
    </row>
    <row r="70" spans="1:16">
      <c r="A70" s="108">
        <v>3</v>
      </c>
      <c r="B70" s="97" t="s">
        <v>118</v>
      </c>
      <c r="C70" s="114"/>
      <c r="D70" s="40" t="s">
        <v>116</v>
      </c>
      <c r="E70" s="114"/>
      <c r="F70" s="114"/>
      <c r="G70" s="114"/>
      <c r="H70" s="43">
        <v>21.2725</v>
      </c>
      <c r="I70" s="205"/>
      <c r="J70" s="78">
        <v>1</v>
      </c>
      <c r="K70" s="204">
        <f t="shared" si="9"/>
        <v>0.232638888888889</v>
      </c>
      <c r="L70" s="143">
        <v>1</v>
      </c>
      <c r="M70" s="206">
        <v>1.2</v>
      </c>
      <c r="N70" s="144">
        <f t="shared" si="8"/>
        <v>0.279166666666667</v>
      </c>
      <c r="O70" s="139"/>
      <c r="P70" s="140"/>
    </row>
    <row r="71" spans="1:16">
      <c r="A71" s="108">
        <v>4</v>
      </c>
      <c r="B71" s="116" t="s">
        <v>119</v>
      </c>
      <c r="C71" s="115"/>
      <c r="D71" s="40" t="s">
        <v>120</v>
      </c>
      <c r="E71" s="114"/>
      <c r="F71" s="115"/>
      <c r="G71" s="115"/>
      <c r="H71" s="43">
        <v>25.4</v>
      </c>
      <c r="I71" s="205"/>
      <c r="J71" s="78">
        <v>2</v>
      </c>
      <c r="K71" s="204">
        <f t="shared" si="9"/>
        <v>0.555555555555556</v>
      </c>
      <c r="L71" s="143">
        <v>1</v>
      </c>
      <c r="M71" s="206">
        <v>0.35</v>
      </c>
      <c r="N71" s="144">
        <f t="shared" si="8"/>
        <v>0.194444444444444</v>
      </c>
      <c r="O71" s="139"/>
      <c r="P71" s="140"/>
    </row>
    <row r="72" spans="1:16">
      <c r="A72" s="108">
        <v>5</v>
      </c>
      <c r="B72" s="116" t="s">
        <v>119</v>
      </c>
      <c r="C72" s="117"/>
      <c r="D72" s="40" t="s">
        <v>51</v>
      </c>
      <c r="E72" s="117"/>
      <c r="F72" s="117"/>
      <c r="G72" s="117"/>
      <c r="H72" s="43">
        <v>60.96</v>
      </c>
      <c r="I72" s="205"/>
      <c r="J72" s="78">
        <v>2</v>
      </c>
      <c r="K72" s="204">
        <f t="shared" si="9"/>
        <v>1.33333333333333</v>
      </c>
      <c r="L72" s="143">
        <v>1</v>
      </c>
      <c r="M72" s="206">
        <v>0.35</v>
      </c>
      <c r="N72" s="138">
        <f t="shared" si="8"/>
        <v>0.466666666666667</v>
      </c>
      <c r="O72" s="139"/>
      <c r="P72" s="140"/>
    </row>
    <row r="73" spans="1:16">
      <c r="A73" s="108">
        <v>6</v>
      </c>
      <c r="B73" s="116" t="s">
        <v>121</v>
      </c>
      <c r="C73" s="117"/>
      <c r="D73" s="40" t="s">
        <v>122</v>
      </c>
      <c r="E73" s="117"/>
      <c r="F73" s="117"/>
      <c r="G73" s="117"/>
      <c r="H73" s="43">
        <v>23.495</v>
      </c>
      <c r="I73" s="205"/>
      <c r="J73" s="78">
        <v>2</v>
      </c>
      <c r="K73" s="204">
        <f t="shared" si="9"/>
        <v>0.513888888888889</v>
      </c>
      <c r="L73" s="143">
        <v>1</v>
      </c>
      <c r="M73" s="206">
        <v>0.3</v>
      </c>
      <c r="N73" s="138">
        <f t="shared" si="8"/>
        <v>0.154166666666667</v>
      </c>
      <c r="O73" s="139"/>
      <c r="P73" s="140"/>
    </row>
    <row r="74" spans="1:16">
      <c r="A74" s="108">
        <v>7</v>
      </c>
      <c r="B74" s="116" t="s">
        <v>123</v>
      </c>
      <c r="C74" s="117"/>
      <c r="D74" s="40" t="s">
        <v>68</v>
      </c>
      <c r="E74" s="117"/>
      <c r="F74" s="117"/>
      <c r="G74" s="117"/>
      <c r="H74" s="43">
        <v>13.97</v>
      </c>
      <c r="I74" s="205"/>
      <c r="J74" s="78">
        <v>1</v>
      </c>
      <c r="K74" s="204">
        <f t="shared" si="9"/>
        <v>0.152777777777778</v>
      </c>
      <c r="L74" s="143">
        <v>1</v>
      </c>
      <c r="M74" s="206">
        <v>0.2</v>
      </c>
      <c r="N74" s="138">
        <f t="shared" si="8"/>
        <v>0.0305555555555556</v>
      </c>
      <c r="O74" s="139"/>
      <c r="P74" s="140"/>
    </row>
    <row r="75" spans="1:16">
      <c r="A75" s="108">
        <v>8</v>
      </c>
      <c r="B75" s="97" t="s">
        <v>124</v>
      </c>
      <c r="C75" s="117"/>
      <c r="D75" s="40" t="s">
        <v>58</v>
      </c>
      <c r="E75" s="117"/>
      <c r="F75" s="117"/>
      <c r="G75" s="117"/>
      <c r="H75" s="43">
        <v>13.97</v>
      </c>
      <c r="I75" s="205"/>
      <c r="J75" s="78">
        <v>2</v>
      </c>
      <c r="K75" s="204">
        <f t="shared" si="9"/>
        <v>0.305555555555556</v>
      </c>
      <c r="L75" s="143">
        <v>1</v>
      </c>
      <c r="M75" s="206">
        <v>0.13</v>
      </c>
      <c r="N75" s="138">
        <f t="shared" si="8"/>
        <v>0.0397222222222222</v>
      </c>
      <c r="O75" s="139"/>
      <c r="P75" s="140"/>
    </row>
    <row r="76" spans="1:16">
      <c r="A76" s="108">
        <v>9</v>
      </c>
      <c r="B76" s="97" t="s">
        <v>124</v>
      </c>
      <c r="C76" s="117"/>
      <c r="D76" s="40" t="s">
        <v>58</v>
      </c>
      <c r="E76" s="114"/>
      <c r="F76" s="117"/>
      <c r="G76" s="117"/>
      <c r="H76" s="43">
        <v>78.74</v>
      </c>
      <c r="I76" s="205"/>
      <c r="J76" s="78">
        <v>1</v>
      </c>
      <c r="K76" s="204">
        <f t="shared" si="9"/>
        <v>0.861111111111111</v>
      </c>
      <c r="L76" s="143">
        <v>1</v>
      </c>
      <c r="M76" s="206">
        <v>0.13</v>
      </c>
      <c r="N76" s="138">
        <f t="shared" ref="N76:N85" si="10">K76*L76*M76</f>
        <v>0.111944444444444</v>
      </c>
      <c r="O76" s="139"/>
      <c r="P76" s="140"/>
    </row>
    <row r="77" spans="1:16">
      <c r="A77" s="108">
        <v>10</v>
      </c>
      <c r="B77" s="97" t="s">
        <v>124</v>
      </c>
      <c r="C77" s="117"/>
      <c r="D77" s="40" t="s">
        <v>61</v>
      </c>
      <c r="E77" s="114"/>
      <c r="F77" s="117"/>
      <c r="G77" s="117"/>
      <c r="H77" s="43">
        <v>60.96</v>
      </c>
      <c r="I77" s="205"/>
      <c r="J77" s="78">
        <v>1</v>
      </c>
      <c r="K77" s="204">
        <f t="shared" si="9"/>
        <v>0.666666666666667</v>
      </c>
      <c r="L77" s="143">
        <v>1</v>
      </c>
      <c r="M77" s="206">
        <v>0.13</v>
      </c>
      <c r="N77" s="138">
        <f t="shared" si="10"/>
        <v>0.0866666666666667</v>
      </c>
      <c r="O77" s="139"/>
      <c r="P77" s="140"/>
    </row>
    <row r="78" spans="1:16">
      <c r="A78" s="108">
        <v>11</v>
      </c>
      <c r="B78" s="97" t="s">
        <v>124</v>
      </c>
      <c r="C78" s="117"/>
      <c r="D78" s="40" t="s">
        <v>45</v>
      </c>
      <c r="E78" s="114"/>
      <c r="F78" s="117"/>
      <c r="G78" s="117"/>
      <c r="H78" s="43">
        <v>111.125</v>
      </c>
      <c r="I78" s="205"/>
      <c r="J78" s="78">
        <v>1</v>
      </c>
      <c r="K78" s="204">
        <f t="shared" si="9"/>
        <v>1.21527777777778</v>
      </c>
      <c r="L78" s="143">
        <v>1</v>
      </c>
      <c r="M78" s="206">
        <v>0.13</v>
      </c>
      <c r="N78" s="138">
        <f t="shared" si="10"/>
        <v>0.157986111111111</v>
      </c>
      <c r="O78" s="139"/>
      <c r="P78" s="140"/>
    </row>
    <row r="79" spans="1:16">
      <c r="A79" s="108">
        <v>12</v>
      </c>
      <c r="B79" s="97" t="s">
        <v>124</v>
      </c>
      <c r="C79" s="117"/>
      <c r="D79" s="40" t="s">
        <v>125</v>
      </c>
      <c r="E79" s="114"/>
      <c r="F79" s="117"/>
      <c r="G79" s="117"/>
      <c r="H79" s="43">
        <v>39.37</v>
      </c>
      <c r="I79" s="205"/>
      <c r="J79" s="78">
        <v>1</v>
      </c>
      <c r="K79" s="204">
        <f t="shared" si="9"/>
        <v>0.430555555555556</v>
      </c>
      <c r="L79" s="143">
        <v>1</v>
      </c>
      <c r="M79" s="206">
        <v>0.13</v>
      </c>
      <c r="N79" s="138">
        <f t="shared" si="10"/>
        <v>0.0559722222222222</v>
      </c>
      <c r="O79" s="139"/>
      <c r="P79" s="140"/>
    </row>
    <row r="80" spans="1:16">
      <c r="A80" s="108">
        <v>13</v>
      </c>
      <c r="B80" s="97" t="s">
        <v>124</v>
      </c>
      <c r="C80" s="117"/>
      <c r="D80" s="40" t="s">
        <v>56</v>
      </c>
      <c r="E80" s="114"/>
      <c r="F80" s="117"/>
      <c r="G80" s="117"/>
      <c r="H80" s="43">
        <v>86.36</v>
      </c>
      <c r="I80" s="205"/>
      <c r="J80" s="78">
        <v>1</v>
      </c>
      <c r="K80" s="204">
        <f t="shared" si="9"/>
        <v>0.944444444444444</v>
      </c>
      <c r="L80" s="143">
        <v>1</v>
      </c>
      <c r="M80" s="206">
        <v>0.13</v>
      </c>
      <c r="N80" s="138">
        <f t="shared" si="10"/>
        <v>0.122777777777778</v>
      </c>
      <c r="O80" s="139"/>
      <c r="P80" s="140"/>
    </row>
    <row r="81" spans="1:16">
      <c r="A81" s="108">
        <v>14</v>
      </c>
      <c r="B81" s="97" t="s">
        <v>124</v>
      </c>
      <c r="C81" s="117"/>
      <c r="D81" s="40" t="s">
        <v>76</v>
      </c>
      <c r="E81" s="114"/>
      <c r="F81" s="117"/>
      <c r="G81" s="117"/>
      <c r="H81" s="43">
        <v>149.86</v>
      </c>
      <c r="I81" s="205"/>
      <c r="J81" s="78">
        <v>1</v>
      </c>
      <c r="K81" s="204">
        <f t="shared" si="9"/>
        <v>1.63888888888889</v>
      </c>
      <c r="L81" s="143">
        <v>1</v>
      </c>
      <c r="M81" s="206">
        <v>0.13</v>
      </c>
      <c r="N81" s="138">
        <f t="shared" si="10"/>
        <v>0.213055555555556</v>
      </c>
      <c r="O81" s="139"/>
      <c r="P81" s="140"/>
    </row>
    <row r="82" spans="1:16">
      <c r="A82" s="108">
        <v>15</v>
      </c>
      <c r="B82" s="97" t="s">
        <v>126</v>
      </c>
      <c r="C82" s="117"/>
      <c r="D82" s="40" t="s">
        <v>75</v>
      </c>
      <c r="E82" s="114"/>
      <c r="F82" s="117"/>
      <c r="G82" s="117"/>
      <c r="H82" s="43">
        <v>21.59</v>
      </c>
      <c r="I82" s="205"/>
      <c r="J82" s="78">
        <v>1</v>
      </c>
      <c r="K82" s="204">
        <f t="shared" si="9"/>
        <v>0.236111111111111</v>
      </c>
      <c r="L82" s="143">
        <v>1</v>
      </c>
      <c r="M82" s="206">
        <v>0.31</v>
      </c>
      <c r="N82" s="138">
        <f t="shared" si="10"/>
        <v>0.0731944444444444</v>
      </c>
      <c r="O82" s="139"/>
      <c r="P82" s="140"/>
    </row>
    <row r="83" spans="1:16">
      <c r="A83" s="108">
        <v>16</v>
      </c>
      <c r="B83" s="97" t="s">
        <v>127</v>
      </c>
      <c r="C83" s="117"/>
      <c r="D83" s="40" t="s">
        <v>57</v>
      </c>
      <c r="E83" s="114"/>
      <c r="F83" s="117"/>
      <c r="G83" s="117"/>
      <c r="H83" s="43">
        <v>36.5125</v>
      </c>
      <c r="I83" s="205"/>
      <c r="J83" s="78">
        <v>1</v>
      </c>
      <c r="K83" s="204">
        <f t="shared" si="9"/>
        <v>0.399305555555556</v>
      </c>
      <c r="L83" s="143">
        <v>1</v>
      </c>
      <c r="M83" s="206">
        <v>3.1</v>
      </c>
      <c r="N83" s="138">
        <f t="shared" si="10"/>
        <v>1.23784722222222</v>
      </c>
      <c r="O83" s="139"/>
      <c r="P83" s="140"/>
    </row>
    <row r="84" spans="1:16">
      <c r="A84" s="108">
        <v>17</v>
      </c>
      <c r="B84" s="97" t="s">
        <v>127</v>
      </c>
      <c r="C84" s="117"/>
      <c r="D84" s="40" t="s">
        <v>128</v>
      </c>
      <c r="E84" s="114"/>
      <c r="F84" s="117"/>
      <c r="G84" s="117"/>
      <c r="H84" s="43">
        <v>34.6075</v>
      </c>
      <c r="I84" s="205"/>
      <c r="J84" s="78">
        <v>1</v>
      </c>
      <c r="K84" s="204">
        <f t="shared" si="9"/>
        <v>0.378472222222222</v>
      </c>
      <c r="L84" s="143">
        <v>1</v>
      </c>
      <c r="M84" s="206">
        <v>3.1</v>
      </c>
      <c r="N84" s="138">
        <f t="shared" si="10"/>
        <v>1.17326388888889</v>
      </c>
      <c r="O84" s="139"/>
      <c r="P84" s="140"/>
    </row>
    <row r="85" spans="1:16">
      <c r="A85" s="108">
        <v>18</v>
      </c>
      <c r="B85" s="97" t="s">
        <v>127</v>
      </c>
      <c r="C85" s="117"/>
      <c r="D85" s="40" t="s">
        <v>129</v>
      </c>
      <c r="E85" s="114"/>
      <c r="F85" s="117"/>
      <c r="G85" s="117"/>
      <c r="H85" s="43">
        <v>78.4225</v>
      </c>
      <c r="I85" s="205"/>
      <c r="J85" s="78">
        <v>1</v>
      </c>
      <c r="K85" s="204">
        <f t="shared" si="9"/>
        <v>0.857638888888889</v>
      </c>
      <c r="L85" s="143">
        <v>1</v>
      </c>
      <c r="M85" s="206">
        <v>3.1</v>
      </c>
      <c r="N85" s="138">
        <f t="shared" si="10"/>
        <v>2.65868055555556</v>
      </c>
      <c r="O85" s="139"/>
      <c r="P85" s="140"/>
    </row>
    <row r="86" ht="28.5" spans="1:16">
      <c r="A86" s="108">
        <v>19</v>
      </c>
      <c r="B86" s="97" t="s">
        <v>130</v>
      </c>
      <c r="C86" s="117"/>
      <c r="D86" s="42" t="s">
        <v>131</v>
      </c>
      <c r="E86" s="114"/>
      <c r="F86" s="117"/>
      <c r="G86" s="117"/>
      <c r="H86" s="78"/>
      <c r="I86" s="205"/>
      <c r="J86" s="78"/>
      <c r="K86" s="78">
        <v>4</v>
      </c>
      <c r="L86" s="143">
        <v>1</v>
      </c>
      <c r="M86" s="206">
        <v>0.65</v>
      </c>
      <c r="N86" s="138">
        <f t="shared" ref="N86:N97" si="11">K86*L86*M86</f>
        <v>2.6</v>
      </c>
      <c r="O86" s="139"/>
      <c r="P86" s="140"/>
    </row>
    <row r="87" s="3" customFormat="1" ht="18" customHeight="1" spans="1:16">
      <c r="A87" s="108">
        <v>20</v>
      </c>
      <c r="B87" s="199" t="s">
        <v>132</v>
      </c>
      <c r="C87" s="117"/>
      <c r="D87" s="40" t="s">
        <v>75</v>
      </c>
      <c r="E87" s="118"/>
      <c r="F87" s="117"/>
      <c r="G87" s="117"/>
      <c r="H87" s="78"/>
      <c r="I87" s="142"/>
      <c r="J87" s="78"/>
      <c r="K87" s="78">
        <v>1</v>
      </c>
      <c r="L87" s="143">
        <v>1</v>
      </c>
      <c r="M87" s="207">
        <v>0.25</v>
      </c>
      <c r="N87" s="146">
        <f t="shared" si="11"/>
        <v>0.25</v>
      </c>
      <c r="O87" s="147"/>
      <c r="P87" s="148"/>
    </row>
    <row r="88" ht="28.5" spans="1:16">
      <c r="A88" s="108">
        <v>21</v>
      </c>
      <c r="B88" s="200" t="s">
        <v>133</v>
      </c>
      <c r="C88" s="114"/>
      <c r="D88" s="42" t="s">
        <v>131</v>
      </c>
      <c r="E88" s="110"/>
      <c r="F88" s="110"/>
      <c r="G88" s="110"/>
      <c r="H88" s="78"/>
      <c r="I88" s="205"/>
      <c r="J88" s="78"/>
      <c r="K88" s="78">
        <v>4</v>
      </c>
      <c r="L88" s="143">
        <v>1</v>
      </c>
      <c r="M88" s="206">
        <v>0.95</v>
      </c>
      <c r="N88" s="144">
        <f t="shared" si="11"/>
        <v>3.8</v>
      </c>
      <c r="O88" s="139"/>
      <c r="P88" s="140"/>
    </row>
    <row r="89" ht="28.5" spans="1:16">
      <c r="A89" s="108">
        <v>22</v>
      </c>
      <c r="B89" s="116" t="s">
        <v>134</v>
      </c>
      <c r="C89" s="114"/>
      <c r="D89" s="40" t="s">
        <v>120</v>
      </c>
      <c r="E89" s="110"/>
      <c r="F89" s="110"/>
      <c r="G89" s="110"/>
      <c r="H89" s="78"/>
      <c r="I89" s="205"/>
      <c r="J89" s="78"/>
      <c r="K89" s="78">
        <v>2</v>
      </c>
      <c r="L89" s="143">
        <v>1</v>
      </c>
      <c r="M89" s="206">
        <v>0.09</v>
      </c>
      <c r="N89" s="144">
        <f t="shared" si="11"/>
        <v>0.18</v>
      </c>
      <c r="O89" s="139"/>
      <c r="P89" s="140"/>
    </row>
    <row r="90" spans="1:16">
      <c r="A90" s="108">
        <v>23</v>
      </c>
      <c r="B90" s="97" t="s">
        <v>135</v>
      </c>
      <c r="C90" s="114"/>
      <c r="D90" s="40" t="s">
        <v>68</v>
      </c>
      <c r="E90" s="110"/>
      <c r="F90" s="110"/>
      <c r="G90" s="110"/>
      <c r="H90" s="78"/>
      <c r="I90" s="205"/>
      <c r="J90" s="78"/>
      <c r="K90" s="78">
        <v>1</v>
      </c>
      <c r="L90" s="143">
        <v>1</v>
      </c>
      <c r="M90" s="206">
        <v>0.12</v>
      </c>
      <c r="N90" s="144">
        <f t="shared" si="11"/>
        <v>0.12</v>
      </c>
      <c r="O90" s="139"/>
      <c r="P90" s="140"/>
    </row>
    <row r="91" ht="28.5" spans="1:16">
      <c r="A91" s="108">
        <v>24</v>
      </c>
      <c r="B91" s="116" t="s">
        <v>136</v>
      </c>
      <c r="C91" s="114"/>
      <c r="D91" s="40" t="s">
        <v>45</v>
      </c>
      <c r="E91" s="110"/>
      <c r="F91" s="110"/>
      <c r="G91" s="110"/>
      <c r="H91" s="78"/>
      <c r="I91" s="205"/>
      <c r="J91" s="78"/>
      <c r="K91" s="78">
        <v>1</v>
      </c>
      <c r="L91" s="143">
        <v>1</v>
      </c>
      <c r="M91" s="206">
        <v>3.25</v>
      </c>
      <c r="N91" s="144">
        <f t="shared" si="11"/>
        <v>3.25</v>
      </c>
      <c r="O91" s="139"/>
      <c r="P91" s="140"/>
    </row>
    <row r="92" ht="28.5" spans="1:16">
      <c r="A92" s="108">
        <v>25</v>
      </c>
      <c r="B92" s="116" t="s">
        <v>137</v>
      </c>
      <c r="C92" s="114"/>
      <c r="D92" s="40" t="s">
        <v>116</v>
      </c>
      <c r="E92" s="110"/>
      <c r="F92" s="110"/>
      <c r="G92" s="110"/>
      <c r="H92" s="78"/>
      <c r="I92" s="208"/>
      <c r="J92" s="78"/>
      <c r="K92" s="78">
        <v>1</v>
      </c>
      <c r="L92" s="143">
        <v>1</v>
      </c>
      <c r="M92" s="206">
        <v>0.2</v>
      </c>
      <c r="N92" s="144">
        <f t="shared" si="11"/>
        <v>0.2</v>
      </c>
      <c r="O92" s="139"/>
      <c r="P92" s="140"/>
    </row>
    <row r="93" ht="13.5" spans="1:16">
      <c r="A93" s="108">
        <v>26</v>
      </c>
      <c r="B93" s="201"/>
      <c r="C93" s="119"/>
      <c r="D93" s="202"/>
      <c r="E93" s="112"/>
      <c r="F93" s="112"/>
      <c r="G93" s="112"/>
      <c r="H93" s="122"/>
      <c r="I93" s="122"/>
      <c r="J93" s="209"/>
      <c r="K93" s="209"/>
      <c r="L93" s="143">
        <v>1</v>
      </c>
      <c r="M93" s="206"/>
      <c r="N93" s="144">
        <f t="shared" si="11"/>
        <v>0</v>
      </c>
      <c r="O93" s="139"/>
      <c r="P93" s="140"/>
    </row>
    <row r="94" ht="13.5" spans="1:16">
      <c r="A94" s="108">
        <v>27</v>
      </c>
      <c r="B94" s="201"/>
      <c r="C94" s="119"/>
      <c r="D94" s="202"/>
      <c r="E94" s="112"/>
      <c r="F94" s="112"/>
      <c r="G94" s="112"/>
      <c r="H94" s="122"/>
      <c r="I94" s="122"/>
      <c r="J94" s="209"/>
      <c r="K94" s="209"/>
      <c r="L94" s="143">
        <v>1</v>
      </c>
      <c r="M94" s="206"/>
      <c r="N94" s="144">
        <f t="shared" si="11"/>
        <v>0</v>
      </c>
      <c r="O94" s="139"/>
      <c r="P94" s="140"/>
    </row>
    <row r="95" ht="13.5" spans="1:16">
      <c r="A95" s="108">
        <v>28</v>
      </c>
      <c r="B95" s="201"/>
      <c r="C95" s="119"/>
      <c r="D95" s="202"/>
      <c r="E95" s="112"/>
      <c r="F95" s="112"/>
      <c r="G95" s="112"/>
      <c r="H95" s="122"/>
      <c r="I95" s="122"/>
      <c r="J95" s="209"/>
      <c r="K95" s="209"/>
      <c r="L95" s="143">
        <v>1</v>
      </c>
      <c r="M95" s="210"/>
      <c r="N95" s="144">
        <f t="shared" si="11"/>
        <v>0</v>
      </c>
      <c r="O95" s="139"/>
      <c r="P95" s="140"/>
    </row>
    <row r="96" ht="13.5" spans="1:16">
      <c r="A96" s="108">
        <v>29</v>
      </c>
      <c r="B96" s="201"/>
      <c r="C96" s="119"/>
      <c r="D96" s="202"/>
      <c r="E96" s="112"/>
      <c r="F96" s="112"/>
      <c r="G96" s="112"/>
      <c r="H96" s="122"/>
      <c r="I96" s="122"/>
      <c r="J96" s="209"/>
      <c r="K96" s="209"/>
      <c r="L96" s="143">
        <v>1</v>
      </c>
      <c r="M96" s="210"/>
      <c r="N96" s="138">
        <f t="shared" si="11"/>
        <v>0</v>
      </c>
      <c r="O96" s="139"/>
      <c r="P96" s="140"/>
    </row>
    <row r="97" ht="13.5" spans="1:16">
      <c r="A97" s="108">
        <v>30</v>
      </c>
      <c r="B97" s="203"/>
      <c r="C97" s="119"/>
      <c r="D97" s="202"/>
      <c r="E97" s="112"/>
      <c r="F97" s="112"/>
      <c r="G97" s="112"/>
      <c r="H97" s="122"/>
      <c r="I97" s="122"/>
      <c r="J97" s="122"/>
      <c r="K97" s="211"/>
      <c r="L97" s="143">
        <v>1</v>
      </c>
      <c r="M97" s="210"/>
      <c r="N97" s="144">
        <f t="shared" si="11"/>
        <v>0</v>
      </c>
      <c r="O97" s="139"/>
      <c r="P97" s="140"/>
    </row>
    <row r="98" ht="13.5" spans="1:16">
      <c r="A98" s="100" t="s">
        <v>138</v>
      </c>
      <c r="B98" s="100"/>
      <c r="C98" s="100"/>
      <c r="D98" s="157"/>
      <c r="E98" s="100"/>
      <c r="F98" s="100"/>
      <c r="G98" s="100"/>
      <c r="H98" s="100"/>
      <c r="I98" s="100"/>
      <c r="J98" s="100"/>
      <c r="K98" s="100"/>
      <c r="L98" s="128"/>
      <c r="M98" s="129"/>
      <c r="N98" s="130">
        <f>SUM(N68:N97)</f>
        <v>17.4944444444444</v>
      </c>
      <c r="O98" s="131">
        <f>N98/N134</f>
        <v>0.152713391342404</v>
      </c>
      <c r="P98" s="132"/>
    </row>
    <row r="99" ht="13.5" spans="1:16">
      <c r="A99" s="18"/>
      <c r="B99" s="104" t="s">
        <v>139</v>
      </c>
      <c r="C99" s="104"/>
      <c r="D99" s="158"/>
      <c r="E99" s="104"/>
      <c r="F99" s="104"/>
      <c r="G99" s="104"/>
      <c r="H99" s="104"/>
      <c r="I99" s="104"/>
      <c r="J99" s="104"/>
      <c r="K99" s="104"/>
      <c r="L99" s="104"/>
      <c r="M99" s="133"/>
      <c r="N99" s="104"/>
      <c r="O99" s="104"/>
      <c r="P99" s="104"/>
    </row>
    <row r="100" ht="13.5" spans="1:16">
      <c r="A100" s="21" t="s">
        <v>23</v>
      </c>
      <c r="B100" s="22" t="s">
        <v>24</v>
      </c>
      <c r="C100" s="22" t="s">
        <v>25</v>
      </c>
      <c r="D100" s="23" t="s">
        <v>26</v>
      </c>
      <c r="E100" s="22" t="s">
        <v>27</v>
      </c>
      <c r="F100" s="22"/>
      <c r="G100" s="26" t="s">
        <v>28</v>
      </c>
      <c r="H100" s="24"/>
      <c r="I100" s="25"/>
      <c r="J100" s="67"/>
      <c r="K100" s="22" t="s">
        <v>30</v>
      </c>
      <c r="L100" s="22"/>
      <c r="M100" s="22"/>
      <c r="N100" s="22"/>
      <c r="O100" s="22"/>
      <c r="P100" s="22"/>
    </row>
    <row r="101" ht="13.5" spans="1:16">
      <c r="A101" s="27"/>
      <c r="B101" s="22"/>
      <c r="C101" s="22"/>
      <c r="D101" s="29"/>
      <c r="E101" s="30" t="s">
        <v>140</v>
      </c>
      <c r="F101" s="30"/>
      <c r="G101" s="31" t="s">
        <v>33</v>
      </c>
      <c r="H101" s="31"/>
      <c r="I101" s="31"/>
      <c r="J101" s="31"/>
      <c r="K101" s="31" t="s">
        <v>141</v>
      </c>
      <c r="L101" s="68" t="s">
        <v>38</v>
      </c>
      <c r="M101" s="69" t="s">
        <v>142</v>
      </c>
      <c r="N101" s="70" t="s">
        <v>40</v>
      </c>
      <c r="O101" s="134" t="s">
        <v>41</v>
      </c>
      <c r="P101" s="31" t="s">
        <v>143</v>
      </c>
    </row>
    <row r="102" spans="1:16">
      <c r="A102" s="38">
        <v>1</v>
      </c>
      <c r="B102" s="159" t="s">
        <v>144</v>
      </c>
      <c r="C102" s="160"/>
      <c r="D102" s="160"/>
      <c r="E102" s="161"/>
      <c r="F102" s="162"/>
      <c r="G102" s="163"/>
      <c r="H102" s="163"/>
      <c r="I102" s="163"/>
      <c r="J102" s="163"/>
      <c r="K102" s="179"/>
      <c r="L102" s="143">
        <v>1</v>
      </c>
      <c r="M102" s="81"/>
      <c r="N102" s="144">
        <f t="shared" ref="N102:N122" si="12">K102*L102*M102</f>
        <v>0</v>
      </c>
      <c r="O102" s="139"/>
      <c r="P102" s="180"/>
    </row>
    <row r="103" spans="1:16">
      <c r="A103" s="38">
        <v>2</v>
      </c>
      <c r="B103" s="159" t="s">
        <v>145</v>
      </c>
      <c r="C103" s="160"/>
      <c r="D103" s="160"/>
      <c r="E103" s="161"/>
      <c r="F103" s="162"/>
      <c r="G103" s="163"/>
      <c r="H103" s="163"/>
      <c r="I103" s="163"/>
      <c r="J103" s="163"/>
      <c r="K103" s="179"/>
      <c r="L103" s="143">
        <v>1</v>
      </c>
      <c r="M103" s="81"/>
      <c r="N103" s="144">
        <f t="shared" si="12"/>
        <v>0</v>
      </c>
      <c r="O103" s="139"/>
      <c r="P103" s="180"/>
    </row>
    <row r="104" spans="1:16">
      <c r="A104" s="38">
        <v>3</v>
      </c>
      <c r="B104" s="159" t="s">
        <v>146</v>
      </c>
      <c r="C104" s="160"/>
      <c r="D104" s="160"/>
      <c r="E104" s="161"/>
      <c r="F104" s="162"/>
      <c r="G104" s="163"/>
      <c r="H104" s="163"/>
      <c r="I104" s="163"/>
      <c r="J104" s="163"/>
      <c r="K104" s="179"/>
      <c r="L104" s="143">
        <v>1</v>
      </c>
      <c r="M104" s="181"/>
      <c r="N104" s="144">
        <f t="shared" si="12"/>
        <v>0</v>
      </c>
      <c r="O104" s="139"/>
      <c r="P104" s="180"/>
    </row>
    <row r="105" spans="1:16">
      <c r="A105" s="38">
        <v>4</v>
      </c>
      <c r="B105" s="159" t="s">
        <v>147</v>
      </c>
      <c r="C105" s="160"/>
      <c r="D105" s="160"/>
      <c r="E105" s="161"/>
      <c r="F105" s="162"/>
      <c r="G105" s="163"/>
      <c r="H105" s="163"/>
      <c r="I105" s="163"/>
      <c r="J105" s="163"/>
      <c r="K105" s="179"/>
      <c r="L105" s="143">
        <v>1</v>
      </c>
      <c r="M105" s="81"/>
      <c r="N105" s="144">
        <f t="shared" si="12"/>
        <v>0</v>
      </c>
      <c r="O105" s="139"/>
      <c r="P105" s="180"/>
    </row>
    <row r="106" spans="1:16">
      <c r="A106" s="38">
        <v>5</v>
      </c>
      <c r="B106" s="159" t="s">
        <v>148</v>
      </c>
      <c r="C106" s="160"/>
      <c r="D106" s="160"/>
      <c r="E106" s="161"/>
      <c r="F106" s="162"/>
      <c r="G106" s="163"/>
      <c r="H106" s="163"/>
      <c r="I106" s="163"/>
      <c r="J106" s="163"/>
      <c r="K106" s="179"/>
      <c r="L106" s="143">
        <v>1</v>
      </c>
      <c r="M106" s="81"/>
      <c r="N106" s="144">
        <f t="shared" si="12"/>
        <v>0</v>
      </c>
      <c r="O106" s="139"/>
      <c r="P106" s="180"/>
    </row>
    <row r="107" spans="1:16">
      <c r="A107" s="38">
        <v>6</v>
      </c>
      <c r="B107" s="159" t="s">
        <v>149</v>
      </c>
      <c r="C107" s="160"/>
      <c r="D107" s="160"/>
      <c r="E107" s="161"/>
      <c r="F107" s="162"/>
      <c r="G107" s="163"/>
      <c r="H107" s="163"/>
      <c r="I107" s="163"/>
      <c r="J107" s="163"/>
      <c r="K107" s="179"/>
      <c r="L107" s="143">
        <v>1</v>
      </c>
      <c r="M107" s="81"/>
      <c r="N107" s="144">
        <f t="shared" si="12"/>
        <v>0</v>
      </c>
      <c r="O107" s="139"/>
      <c r="P107" s="180"/>
    </row>
    <row r="108" spans="1:16">
      <c r="A108" s="38">
        <v>7</v>
      </c>
      <c r="B108" s="159" t="s">
        <v>150</v>
      </c>
      <c r="C108" s="160"/>
      <c r="D108" s="160"/>
      <c r="E108" s="161"/>
      <c r="F108" s="162"/>
      <c r="G108" s="163"/>
      <c r="H108" s="163"/>
      <c r="I108" s="163"/>
      <c r="J108" s="163"/>
      <c r="K108" s="179"/>
      <c r="L108" s="143">
        <v>1</v>
      </c>
      <c r="M108" s="81"/>
      <c r="N108" s="144">
        <f t="shared" si="12"/>
        <v>0</v>
      </c>
      <c r="O108" s="139"/>
      <c r="P108" s="180"/>
    </row>
    <row r="109" ht="21.75" customHeight="1" spans="1:16">
      <c r="A109" s="38">
        <v>8</v>
      </c>
      <c r="B109" s="159" t="s">
        <v>151</v>
      </c>
      <c r="C109" s="159"/>
      <c r="D109" s="164"/>
      <c r="E109" s="165"/>
      <c r="F109" s="159"/>
      <c r="G109" s="159"/>
      <c r="H109" s="159"/>
      <c r="I109" s="159"/>
      <c r="J109" s="159"/>
      <c r="K109" s="182"/>
      <c r="L109" s="143">
        <v>1</v>
      </c>
      <c r="M109" s="183"/>
      <c r="N109" s="144">
        <f t="shared" si="12"/>
        <v>0</v>
      </c>
      <c r="O109" s="139"/>
      <c r="P109" s="184"/>
    </row>
    <row r="110" ht="13.5" spans="1:16">
      <c r="A110" s="38">
        <v>9</v>
      </c>
      <c r="B110" s="159" t="s">
        <v>152</v>
      </c>
      <c r="C110" s="159"/>
      <c r="D110" s="164"/>
      <c r="E110" s="165"/>
      <c r="F110" s="159"/>
      <c r="G110" s="159"/>
      <c r="H110" s="159"/>
      <c r="I110" s="159"/>
      <c r="J110" s="159"/>
      <c r="K110" s="182"/>
      <c r="L110" s="143">
        <v>1</v>
      </c>
      <c r="M110" s="183"/>
      <c r="N110" s="144">
        <f t="shared" si="12"/>
        <v>0</v>
      </c>
      <c r="O110" s="139"/>
      <c r="P110" s="184"/>
    </row>
    <row r="111" spans="1:16">
      <c r="A111" s="38">
        <v>10</v>
      </c>
      <c r="B111" s="159" t="s">
        <v>153</v>
      </c>
      <c r="C111" s="160"/>
      <c r="D111" s="160"/>
      <c r="E111" s="161"/>
      <c r="F111" s="162"/>
      <c r="G111" s="163"/>
      <c r="H111" s="163"/>
      <c r="I111" s="163"/>
      <c r="J111" s="163"/>
      <c r="K111" s="179"/>
      <c r="L111" s="143">
        <v>1</v>
      </c>
      <c r="M111" s="81"/>
      <c r="N111" s="144">
        <f t="shared" si="12"/>
        <v>0</v>
      </c>
      <c r="O111" s="139"/>
      <c r="P111" s="180"/>
    </row>
    <row r="112" spans="1:16">
      <c r="A112" s="38">
        <v>11</v>
      </c>
      <c r="B112" s="159" t="s">
        <v>154</v>
      </c>
      <c r="C112" s="160"/>
      <c r="D112" s="160"/>
      <c r="E112" s="161"/>
      <c r="F112" s="162"/>
      <c r="G112" s="163"/>
      <c r="H112" s="163"/>
      <c r="I112" s="163"/>
      <c r="J112" s="163"/>
      <c r="K112" s="179"/>
      <c r="L112" s="143">
        <v>1</v>
      </c>
      <c r="M112" s="81"/>
      <c r="N112" s="144">
        <f t="shared" si="12"/>
        <v>0</v>
      </c>
      <c r="O112" s="139"/>
      <c r="P112" s="180"/>
    </row>
    <row r="113" spans="1:16">
      <c r="A113" s="38">
        <v>12</v>
      </c>
      <c r="B113" s="159" t="s">
        <v>155</v>
      </c>
      <c r="C113" s="166"/>
      <c r="D113" s="167"/>
      <c r="E113" s="159"/>
      <c r="F113" s="168"/>
      <c r="G113" s="159"/>
      <c r="H113" s="169"/>
      <c r="I113" s="169"/>
      <c r="J113" s="169"/>
      <c r="K113" s="179"/>
      <c r="L113" s="143">
        <v>1</v>
      </c>
      <c r="M113" s="81"/>
      <c r="N113" s="144">
        <f t="shared" si="12"/>
        <v>0</v>
      </c>
      <c r="O113" s="139"/>
      <c r="P113" s="180"/>
    </row>
    <row r="114" spans="1:16">
      <c r="A114" s="38">
        <v>13</v>
      </c>
      <c r="B114" s="159" t="s">
        <v>156</v>
      </c>
      <c r="C114" s="166"/>
      <c r="D114" s="167"/>
      <c r="E114" s="159"/>
      <c r="F114" s="168"/>
      <c r="G114" s="159"/>
      <c r="H114" s="169"/>
      <c r="I114" s="169"/>
      <c r="J114" s="169"/>
      <c r="K114" s="179"/>
      <c r="L114" s="143">
        <v>1</v>
      </c>
      <c r="M114" s="81"/>
      <c r="N114" s="144">
        <f t="shared" si="12"/>
        <v>0</v>
      </c>
      <c r="O114" s="139"/>
      <c r="P114" s="180"/>
    </row>
    <row r="115" spans="1:16">
      <c r="A115" s="38">
        <v>14</v>
      </c>
      <c r="B115" s="159" t="s">
        <v>157</v>
      </c>
      <c r="C115" s="166"/>
      <c r="D115" s="167"/>
      <c r="E115" s="159"/>
      <c r="F115" s="168"/>
      <c r="G115" s="159"/>
      <c r="H115" s="169"/>
      <c r="I115" s="169"/>
      <c r="J115" s="169"/>
      <c r="K115" s="179"/>
      <c r="L115" s="143">
        <v>1</v>
      </c>
      <c r="M115" s="81"/>
      <c r="N115" s="144">
        <v>0.5</v>
      </c>
      <c r="O115" s="139"/>
      <c r="P115" s="180"/>
    </row>
    <row r="116" spans="1:16">
      <c r="A116" s="38">
        <v>15</v>
      </c>
      <c r="B116" s="159" t="s">
        <v>158</v>
      </c>
      <c r="C116" s="166"/>
      <c r="D116" s="167"/>
      <c r="E116" s="159"/>
      <c r="F116" s="168"/>
      <c r="G116" s="159"/>
      <c r="H116" s="169"/>
      <c r="I116" s="169"/>
      <c r="J116" s="169"/>
      <c r="K116" s="179"/>
      <c r="L116" s="143">
        <v>1</v>
      </c>
      <c r="M116" s="81"/>
      <c r="N116" s="144">
        <v>0</v>
      </c>
      <c r="O116" s="139"/>
      <c r="P116" s="180"/>
    </row>
    <row r="117" spans="1:16">
      <c r="A117" s="38">
        <v>16</v>
      </c>
      <c r="B117" s="159" t="s">
        <v>159</v>
      </c>
      <c r="C117" s="166"/>
      <c r="D117" s="167"/>
      <c r="E117" s="159"/>
      <c r="F117" s="168"/>
      <c r="G117" s="159"/>
      <c r="H117" s="169"/>
      <c r="I117" s="169"/>
      <c r="J117" s="169"/>
      <c r="K117" s="179"/>
      <c r="L117" s="143">
        <v>1</v>
      </c>
      <c r="M117" s="81"/>
      <c r="N117" s="144">
        <v>0.5</v>
      </c>
      <c r="O117" s="139"/>
      <c r="P117" s="180"/>
    </row>
    <row r="118" spans="1:16">
      <c r="A118" s="38">
        <v>17</v>
      </c>
      <c r="B118" s="159" t="s">
        <v>160</v>
      </c>
      <c r="C118" s="166"/>
      <c r="D118" s="167"/>
      <c r="E118" s="159"/>
      <c r="F118" s="168"/>
      <c r="G118" s="159"/>
      <c r="H118" s="169"/>
      <c r="I118" s="169"/>
      <c r="J118" s="169"/>
      <c r="K118" s="179"/>
      <c r="L118" s="143">
        <v>1</v>
      </c>
      <c r="M118" s="81"/>
      <c r="N118" s="144">
        <v>0.3</v>
      </c>
      <c r="O118" s="139"/>
      <c r="P118" s="180"/>
    </row>
    <row r="119" spans="1:16">
      <c r="A119" s="38">
        <v>18</v>
      </c>
      <c r="B119" s="159" t="s">
        <v>161</v>
      </c>
      <c r="C119" s="159"/>
      <c r="D119" s="167"/>
      <c r="E119" s="159"/>
      <c r="F119" s="159"/>
      <c r="G119" s="159"/>
      <c r="H119" s="159"/>
      <c r="I119" s="159"/>
      <c r="J119" s="159"/>
      <c r="K119" s="179"/>
      <c r="L119" s="143">
        <v>1</v>
      </c>
      <c r="M119" s="81"/>
      <c r="N119" s="144">
        <v>0.6</v>
      </c>
      <c r="O119" s="139"/>
      <c r="P119" s="180"/>
    </row>
    <row r="120" spans="1:16">
      <c r="A120" s="38">
        <v>19</v>
      </c>
      <c r="B120" s="159" t="s">
        <v>162</v>
      </c>
      <c r="C120" s="159"/>
      <c r="D120" s="167"/>
      <c r="E120" s="159"/>
      <c r="F120" s="159"/>
      <c r="G120" s="159"/>
      <c r="H120" s="159"/>
      <c r="I120" s="159"/>
      <c r="J120" s="159"/>
      <c r="K120" s="179"/>
      <c r="L120" s="143">
        <v>1</v>
      </c>
      <c r="M120" s="81"/>
      <c r="N120" s="144">
        <v>0.8</v>
      </c>
      <c r="O120" s="139"/>
      <c r="P120" s="180"/>
    </row>
    <row r="121" spans="1:16">
      <c r="A121" s="38">
        <v>20</v>
      </c>
      <c r="B121" s="159" t="s">
        <v>163</v>
      </c>
      <c r="C121" s="166"/>
      <c r="D121" s="167"/>
      <c r="E121" s="159"/>
      <c r="F121" s="168"/>
      <c r="G121" s="159"/>
      <c r="H121" s="169"/>
      <c r="I121" s="169"/>
      <c r="J121" s="169"/>
      <c r="K121" s="179"/>
      <c r="L121" s="143">
        <v>1</v>
      </c>
      <c r="M121" s="81"/>
      <c r="N121" s="144">
        <f t="shared" si="12"/>
        <v>0</v>
      </c>
      <c r="O121" s="139"/>
      <c r="P121" s="180"/>
    </row>
    <row r="122" spans="1:16">
      <c r="A122" s="38">
        <v>21</v>
      </c>
      <c r="B122" s="159" t="s">
        <v>164</v>
      </c>
      <c r="C122" s="159"/>
      <c r="D122" s="167"/>
      <c r="E122" s="159"/>
      <c r="F122" s="159"/>
      <c r="G122" s="159"/>
      <c r="H122" s="159"/>
      <c r="I122" s="159"/>
      <c r="J122" s="159"/>
      <c r="K122" s="179"/>
      <c r="L122" s="143">
        <v>1</v>
      </c>
      <c r="M122" s="81"/>
      <c r="N122" s="144">
        <v>0.1</v>
      </c>
      <c r="O122" s="139"/>
      <c r="P122" s="180"/>
    </row>
    <row r="123" ht="13.5" spans="1:16">
      <c r="A123" s="100" t="s">
        <v>165</v>
      </c>
      <c r="B123" s="100"/>
      <c r="C123" s="100"/>
      <c r="D123" s="157"/>
      <c r="E123" s="100"/>
      <c r="F123" s="100"/>
      <c r="G123" s="100"/>
      <c r="H123" s="100"/>
      <c r="I123" s="100"/>
      <c r="J123" s="100"/>
      <c r="K123" s="100"/>
      <c r="L123" s="128"/>
      <c r="M123" s="129"/>
      <c r="N123" s="130">
        <f>SUM(N102:N122)</f>
        <v>2.8</v>
      </c>
      <c r="O123" s="131">
        <f>N123/N134</f>
        <v>0.0244419019487367</v>
      </c>
      <c r="P123" s="132"/>
    </row>
    <row r="124" ht="13.5" spans="1:16">
      <c r="A124" s="18"/>
      <c r="B124" s="104" t="s">
        <v>166</v>
      </c>
      <c r="C124" s="104"/>
      <c r="D124" s="158"/>
      <c r="E124" s="104"/>
      <c r="F124" s="104"/>
      <c r="G124" s="104"/>
      <c r="H124" s="104"/>
      <c r="I124" s="104"/>
      <c r="J124" s="104"/>
      <c r="K124" s="104"/>
      <c r="L124" s="104"/>
      <c r="M124" s="133"/>
      <c r="N124" s="104"/>
      <c r="O124" s="104"/>
      <c r="P124" s="104"/>
    </row>
    <row r="125" spans="1:16">
      <c r="A125" s="21" t="s">
        <v>23</v>
      </c>
      <c r="B125" s="28" t="s">
        <v>167</v>
      </c>
      <c r="C125" s="28" t="s">
        <v>25</v>
      </c>
      <c r="D125" s="23" t="s">
        <v>26</v>
      </c>
      <c r="E125" s="100"/>
      <c r="F125" s="100"/>
      <c r="G125" s="31"/>
      <c r="H125" s="31"/>
      <c r="I125" s="31"/>
      <c r="J125" s="31"/>
      <c r="K125" s="31" t="s">
        <v>141</v>
      </c>
      <c r="L125" s="68" t="s">
        <v>38</v>
      </c>
      <c r="M125" s="69" t="s">
        <v>142</v>
      </c>
      <c r="N125" s="70" t="s">
        <v>40</v>
      </c>
      <c r="O125" s="134" t="s">
        <v>41</v>
      </c>
      <c r="P125" s="31"/>
    </row>
    <row r="126" spans="1:16">
      <c r="A126" s="38">
        <v>1</v>
      </c>
      <c r="B126" s="159" t="s">
        <v>168</v>
      </c>
      <c r="C126" s="159"/>
      <c r="D126" s="167"/>
      <c r="E126" s="159"/>
      <c r="F126" s="159"/>
      <c r="G126" s="159"/>
      <c r="H126" s="159"/>
      <c r="I126" s="159"/>
      <c r="J126" s="159"/>
      <c r="K126" s="179">
        <v>1</v>
      </c>
      <c r="L126" s="80">
        <v>1</v>
      </c>
      <c r="M126" s="183"/>
      <c r="N126" s="144">
        <v>55</v>
      </c>
      <c r="O126" s="185"/>
      <c r="P126" s="180"/>
    </row>
    <row r="127" spans="1:16">
      <c r="A127" s="38">
        <v>2</v>
      </c>
      <c r="B127" s="159" t="s">
        <v>169</v>
      </c>
      <c r="C127" s="159"/>
      <c r="D127" s="167"/>
      <c r="E127" s="159"/>
      <c r="F127" s="159"/>
      <c r="G127" s="159"/>
      <c r="H127" s="159"/>
      <c r="I127" s="159"/>
      <c r="J127" s="159"/>
      <c r="K127" s="179">
        <v>1</v>
      </c>
      <c r="L127" s="80">
        <v>1</v>
      </c>
      <c r="M127" s="81"/>
      <c r="N127" s="144">
        <f>(N126+N123+N64+N98)*10%</f>
        <v>10.1870336175987</v>
      </c>
      <c r="O127" s="185"/>
      <c r="P127" s="180"/>
    </row>
    <row r="128" ht="13.5" spans="1:16">
      <c r="A128" s="38">
        <v>3</v>
      </c>
      <c r="B128" s="159" t="s">
        <v>170</v>
      </c>
      <c r="C128" s="159"/>
      <c r="D128" s="167"/>
      <c r="E128" s="159"/>
      <c r="F128" s="159"/>
      <c r="G128" s="159"/>
      <c r="H128" s="159"/>
      <c r="I128" s="159"/>
      <c r="J128" s="159"/>
      <c r="K128" s="179">
        <v>1</v>
      </c>
      <c r="L128" s="80">
        <v>1</v>
      </c>
      <c r="M128" s="81"/>
      <c r="N128" s="144">
        <f t="shared" ref="N128:N132" si="13">M128</f>
        <v>0</v>
      </c>
      <c r="O128" s="185"/>
      <c r="P128" s="38"/>
    </row>
    <row r="129" ht="13.5" spans="1:16">
      <c r="A129" s="38">
        <v>4</v>
      </c>
      <c r="B129" s="159" t="s">
        <v>171</v>
      </c>
      <c r="C129" s="159"/>
      <c r="D129" s="167"/>
      <c r="E129" s="159"/>
      <c r="F129" s="159"/>
      <c r="G129" s="159"/>
      <c r="H129" s="159"/>
      <c r="I129" s="159"/>
      <c r="J129" s="159"/>
      <c r="K129" s="179">
        <v>1</v>
      </c>
      <c r="L129" s="80">
        <v>1</v>
      </c>
      <c r="M129" s="81"/>
      <c r="N129" s="144">
        <f t="shared" si="13"/>
        <v>0</v>
      </c>
      <c r="O129" s="185"/>
      <c r="P129" s="38"/>
    </row>
    <row r="130" ht="13.5" spans="1:16">
      <c r="A130" s="38">
        <v>5</v>
      </c>
      <c r="B130" s="159" t="s">
        <v>172</v>
      </c>
      <c r="C130" s="159"/>
      <c r="D130" s="170"/>
      <c r="E130" s="159"/>
      <c r="F130" s="159"/>
      <c r="G130" s="159"/>
      <c r="H130" s="159"/>
      <c r="I130" s="159"/>
      <c r="J130" s="159"/>
      <c r="K130" s="179">
        <v>1</v>
      </c>
      <c r="L130" s="80">
        <v>1</v>
      </c>
      <c r="M130" s="81"/>
      <c r="N130" s="144">
        <f t="shared" si="13"/>
        <v>0</v>
      </c>
      <c r="O130" s="185"/>
      <c r="P130" s="38"/>
    </row>
    <row r="131" spans="1:16">
      <c r="A131" s="38">
        <v>6</v>
      </c>
      <c r="B131" s="159" t="s">
        <v>173</v>
      </c>
      <c r="C131" s="159"/>
      <c r="D131" s="170"/>
      <c r="E131" s="159"/>
      <c r="F131" s="159"/>
      <c r="G131" s="159"/>
      <c r="H131" s="159"/>
      <c r="I131" s="159"/>
      <c r="J131" s="159"/>
      <c r="K131" s="179">
        <v>1</v>
      </c>
      <c r="L131" s="80">
        <v>1</v>
      </c>
      <c r="M131" s="81"/>
      <c r="N131" s="144">
        <v>1</v>
      </c>
      <c r="O131" s="185"/>
      <c r="P131" s="38"/>
    </row>
    <row r="132" spans="1:16">
      <c r="A132" s="38">
        <v>7</v>
      </c>
      <c r="B132" s="159" t="s">
        <v>174</v>
      </c>
      <c r="C132" s="159"/>
      <c r="D132" s="167"/>
      <c r="E132" s="159"/>
      <c r="F132" s="159"/>
      <c r="G132" s="159"/>
      <c r="H132" s="159"/>
      <c r="I132" s="159"/>
      <c r="J132" s="159"/>
      <c r="K132" s="179">
        <v>1</v>
      </c>
      <c r="L132" s="80">
        <v>1</v>
      </c>
      <c r="M132" s="81"/>
      <c r="N132" s="144">
        <v>1.5</v>
      </c>
      <c r="O132" s="185"/>
      <c r="P132" s="38"/>
    </row>
    <row r="133" spans="1:16">
      <c r="A133" s="171" t="s">
        <v>175</v>
      </c>
      <c r="B133" s="172"/>
      <c r="C133" s="173"/>
      <c r="D133" s="174"/>
      <c r="E133" s="173"/>
      <c r="F133" s="173"/>
      <c r="G133" s="173"/>
      <c r="H133" s="173"/>
      <c r="I133" s="173"/>
      <c r="J133" s="173"/>
      <c r="K133" s="173"/>
      <c r="L133" s="186"/>
      <c r="M133" s="187"/>
      <c r="N133" s="188">
        <f>SUM(N126:N132)</f>
        <v>67.6870336175987</v>
      </c>
      <c r="O133" s="189">
        <f>N133/N134</f>
        <v>0.590857085315069</v>
      </c>
      <c r="P133" s="190"/>
    </row>
    <row r="134" spans="1:16">
      <c r="A134" s="175" t="s">
        <v>176</v>
      </c>
      <c r="B134" s="175"/>
      <c r="C134" s="175"/>
      <c r="D134" s="176"/>
      <c r="E134" s="175"/>
      <c r="F134" s="175"/>
      <c r="G134" s="175"/>
      <c r="H134" s="175"/>
      <c r="I134" s="175"/>
      <c r="J134" s="175"/>
      <c r="K134" s="175"/>
      <c r="L134" s="191"/>
      <c r="M134" s="192"/>
      <c r="N134" s="193">
        <f>N133+N123+N98+N64</f>
        <v>114.557369793586</v>
      </c>
      <c r="O134" s="193"/>
      <c r="P134" s="194"/>
    </row>
    <row r="135" ht="13.5" spans="1:16">
      <c r="A135" s="177" t="s">
        <v>177</v>
      </c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</row>
  </sheetData>
  <mergeCells count="63">
    <mergeCell ref="A1:P1"/>
    <mergeCell ref="F2:G2"/>
    <mergeCell ref="H2:I2"/>
    <mergeCell ref="K2:L2"/>
    <mergeCell ref="O2:P2"/>
    <mergeCell ref="F3:G3"/>
    <mergeCell ref="H3:I3"/>
    <mergeCell ref="K3:L3"/>
    <mergeCell ref="O3:P3"/>
    <mergeCell ref="F4:G4"/>
    <mergeCell ref="H4:I4"/>
    <mergeCell ref="K4:L4"/>
    <mergeCell ref="O4:P4"/>
    <mergeCell ref="F5:G5"/>
    <mergeCell ref="H5:I5"/>
    <mergeCell ref="K5:L5"/>
    <mergeCell ref="N5:O5"/>
    <mergeCell ref="E7:F7"/>
    <mergeCell ref="H7:J7"/>
    <mergeCell ref="K7:P7"/>
    <mergeCell ref="A64:B64"/>
    <mergeCell ref="E66:F66"/>
    <mergeCell ref="H66:J66"/>
    <mergeCell ref="K66:P66"/>
    <mergeCell ref="A98:B98"/>
    <mergeCell ref="E100:F100"/>
    <mergeCell ref="H100:J100"/>
    <mergeCell ref="K100:P100"/>
    <mergeCell ref="E101:F101"/>
    <mergeCell ref="A123:B123"/>
    <mergeCell ref="A133:B133"/>
    <mergeCell ref="A134:B134"/>
    <mergeCell ref="A135:P135"/>
    <mergeCell ref="A2:A5"/>
    <mergeCell ref="A7:A8"/>
    <mergeCell ref="A66:A67"/>
    <mergeCell ref="A100:A101"/>
    <mergeCell ref="B7:B8"/>
    <mergeCell ref="B9:B18"/>
    <mergeCell ref="B19:B25"/>
    <mergeCell ref="B26:B45"/>
    <mergeCell ref="B46:B47"/>
    <mergeCell ref="B48:B52"/>
    <mergeCell ref="B53:B55"/>
    <mergeCell ref="B66:B67"/>
    <mergeCell ref="B100:B101"/>
    <mergeCell ref="C7:C8"/>
    <mergeCell ref="C9:C18"/>
    <mergeCell ref="C19:C25"/>
    <mergeCell ref="C26:C45"/>
    <mergeCell ref="C46:C47"/>
    <mergeCell ref="C66:C67"/>
    <mergeCell ref="C100:C101"/>
    <mergeCell ref="D7:D8"/>
    <mergeCell ref="D66:D67"/>
    <mergeCell ref="D100:D101"/>
    <mergeCell ref="F9:F18"/>
    <mergeCell ref="F19:F25"/>
    <mergeCell ref="F26:F45"/>
    <mergeCell ref="G9:G18"/>
    <mergeCell ref="G19:G25"/>
    <mergeCell ref="G26:G45"/>
    <mergeCell ref="B2:D5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3"/>
  <sheetViews>
    <sheetView tabSelected="1" topLeftCell="A3" workbookViewId="0">
      <pane ySplit="6" topLeftCell="A9" activePane="bottomLeft" state="frozen"/>
      <selection/>
      <selection pane="bottomLeft" activeCell="N165" sqref="N165"/>
    </sheetView>
  </sheetViews>
  <sheetFormatPr defaultColWidth="9" defaultRowHeight="14.25"/>
  <cols>
    <col min="1" max="1" width="4.63333333333333" style="1" customWidth="1"/>
    <col min="2" max="2" width="18.3333333333333" style="1" customWidth="1"/>
    <col min="3" max="3" width="9" style="1"/>
    <col min="4" max="4" width="23" style="1" customWidth="1"/>
    <col min="5" max="7" width="9" style="1"/>
    <col min="8" max="9" width="9.44166666666667" style="1"/>
    <col min="10" max="10" width="9" style="1"/>
    <col min="11" max="11" width="18.1083333333333" style="4" customWidth="1"/>
    <col min="12" max="13" width="9" style="1"/>
    <col min="14" max="14" width="14.4416666666667" style="1" customWidth="1"/>
    <col min="15" max="15" width="10.1333333333333" style="1" customWidth="1"/>
    <col min="16" max="16" width="9" style="1"/>
    <col min="17" max="17" width="14.3333333333333" style="1"/>
    <col min="18" max="18" width="18.1083333333333" style="1"/>
    <col min="19" max="16384" width="9" style="1"/>
  </cols>
  <sheetData>
    <row r="1" customFormat="1" ht="31.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94"/>
      <c r="R1" s="94"/>
    </row>
    <row r="2" customFormat="1" ht="31.5" customHeight="1" spans="1:18">
      <c r="A2" s="6" t="s">
        <v>1</v>
      </c>
      <c r="B2" s="7"/>
      <c r="C2" s="8"/>
      <c r="D2" s="9"/>
      <c r="E2" s="10" t="s">
        <v>2</v>
      </c>
      <c r="F2" s="11" t="s">
        <v>3</v>
      </c>
      <c r="G2" s="11"/>
      <c r="H2" s="12" t="s">
        <v>4</v>
      </c>
      <c r="I2" s="12"/>
      <c r="J2" s="17"/>
      <c r="K2" s="52" t="s">
        <v>5</v>
      </c>
      <c r="L2" s="52"/>
      <c r="M2" s="53" t="s">
        <v>6</v>
      </c>
      <c r="N2" s="54" t="s">
        <v>7</v>
      </c>
      <c r="O2" s="55"/>
      <c r="P2" s="56"/>
      <c r="Q2" s="94"/>
      <c r="R2" s="94"/>
    </row>
    <row r="3" customFormat="1" ht="31.5" customHeight="1" spans="1:18">
      <c r="A3" s="6"/>
      <c r="B3" s="13"/>
      <c r="C3" s="14"/>
      <c r="D3" s="15"/>
      <c r="E3" s="10" t="s">
        <v>8</v>
      </c>
      <c r="F3" s="11"/>
      <c r="G3" s="11"/>
      <c r="H3" s="12" t="s">
        <v>9</v>
      </c>
      <c r="I3" s="12"/>
      <c r="J3" s="16" t="s">
        <v>10</v>
      </c>
      <c r="K3" s="52" t="s">
        <v>11</v>
      </c>
      <c r="L3" s="52"/>
      <c r="M3" s="57" t="s">
        <v>12</v>
      </c>
      <c r="N3" s="54" t="s">
        <v>13</v>
      </c>
      <c r="O3" s="58"/>
      <c r="P3" s="59"/>
      <c r="Q3" s="94"/>
      <c r="R3" s="94"/>
    </row>
    <row r="4" customFormat="1" ht="31.5" customHeight="1" spans="1:18">
      <c r="A4" s="6"/>
      <c r="B4" s="13"/>
      <c r="C4" s="14"/>
      <c r="D4" s="15"/>
      <c r="E4" s="10" t="s">
        <v>14</v>
      </c>
      <c r="F4" s="16"/>
      <c r="G4" s="16"/>
      <c r="H4" s="12" t="s">
        <v>15</v>
      </c>
      <c r="I4" s="12"/>
      <c r="J4" s="16"/>
      <c r="K4" s="52" t="s">
        <v>16</v>
      </c>
      <c r="L4" s="52"/>
      <c r="M4" s="60"/>
      <c r="N4" s="54" t="s">
        <v>17</v>
      </c>
      <c r="O4" s="61"/>
      <c r="P4" s="62"/>
      <c r="Q4" s="94"/>
      <c r="R4" s="94"/>
    </row>
    <row r="5" customFormat="1" ht="103" customHeight="1" spans="1:18">
      <c r="A5" s="6"/>
      <c r="B5" s="13"/>
      <c r="C5" s="14"/>
      <c r="D5" s="15"/>
      <c r="E5" s="10" t="s">
        <v>18</v>
      </c>
      <c r="F5" s="17"/>
      <c r="G5" s="17"/>
      <c r="H5" s="12" t="s">
        <v>19</v>
      </c>
      <c r="I5" s="12"/>
      <c r="J5" s="17"/>
      <c r="K5" s="52" t="s">
        <v>20</v>
      </c>
      <c r="L5" s="52"/>
      <c r="M5" s="63"/>
      <c r="N5" s="64" t="s">
        <v>21</v>
      </c>
      <c r="O5" s="64"/>
      <c r="P5" s="65"/>
      <c r="Q5" s="94"/>
      <c r="R5" s="94"/>
    </row>
    <row r="6" s="1" customFormat="1" spans="1:16">
      <c r="A6" s="18"/>
      <c r="B6" s="19" t="s">
        <v>22</v>
      </c>
      <c r="C6" s="19"/>
      <c r="D6" s="20"/>
      <c r="E6" s="19"/>
      <c r="F6" s="19"/>
      <c r="G6" s="19"/>
      <c r="H6" s="19"/>
      <c r="I6" s="19"/>
      <c r="J6" s="19"/>
      <c r="K6" s="19"/>
      <c r="L6" s="19"/>
      <c r="M6" s="66"/>
      <c r="N6" s="19"/>
      <c r="O6" s="19"/>
      <c r="P6" s="19"/>
    </row>
    <row r="7" s="1" customFormat="1" spans="1:16">
      <c r="A7" s="21" t="s">
        <v>23</v>
      </c>
      <c r="B7" s="22" t="s">
        <v>24</v>
      </c>
      <c r="C7" s="22" t="s">
        <v>25</v>
      </c>
      <c r="D7" s="23" t="s">
        <v>26</v>
      </c>
      <c r="E7" s="24" t="s">
        <v>27</v>
      </c>
      <c r="F7" s="25"/>
      <c r="G7" s="26" t="s">
        <v>28</v>
      </c>
      <c r="H7" s="24" t="s">
        <v>29</v>
      </c>
      <c r="I7" s="25"/>
      <c r="J7" s="67"/>
      <c r="K7" s="22" t="s">
        <v>30</v>
      </c>
      <c r="L7" s="22"/>
      <c r="M7" s="22"/>
      <c r="N7" s="22"/>
      <c r="O7" s="22"/>
      <c r="P7" s="22"/>
    </row>
    <row r="8" s="1" customFormat="1" spans="1:16">
      <c r="A8" s="27"/>
      <c r="B8" s="28"/>
      <c r="C8" s="28"/>
      <c r="D8" s="29"/>
      <c r="E8" s="30" t="s">
        <v>31</v>
      </c>
      <c r="F8" s="30" t="s">
        <v>32</v>
      </c>
      <c r="G8" s="31" t="s">
        <v>33</v>
      </c>
      <c r="H8" s="31" t="s">
        <v>34</v>
      </c>
      <c r="I8" s="31" t="s">
        <v>35</v>
      </c>
      <c r="J8" s="31" t="s">
        <v>36</v>
      </c>
      <c r="K8" s="31" t="s">
        <v>37</v>
      </c>
      <c r="L8" s="68" t="s">
        <v>38</v>
      </c>
      <c r="M8" s="69" t="s">
        <v>39</v>
      </c>
      <c r="N8" s="70" t="s">
        <v>40</v>
      </c>
      <c r="O8" s="70" t="s">
        <v>41</v>
      </c>
      <c r="P8" s="31" t="s">
        <v>42</v>
      </c>
    </row>
    <row r="9" s="2" customFormat="1" spans="1:18">
      <c r="A9" s="32">
        <v>1</v>
      </c>
      <c r="B9" s="33" t="s">
        <v>43</v>
      </c>
      <c r="C9" s="33"/>
      <c r="D9" s="34" t="s">
        <v>178</v>
      </c>
      <c r="E9" s="35">
        <v>142</v>
      </c>
      <c r="F9" s="33"/>
      <c r="G9" s="33"/>
      <c r="H9" s="36">
        <v>75.7598</v>
      </c>
      <c r="I9" s="36">
        <v>7.8555</v>
      </c>
      <c r="J9" s="71">
        <v>1</v>
      </c>
      <c r="K9" s="72">
        <f t="shared" ref="K9:K16" si="0">(H9+1)*(I9+1)*J9/E9/100/0.9144</f>
        <v>0.0523506839627001</v>
      </c>
      <c r="L9" s="73">
        <v>1</v>
      </c>
      <c r="M9" s="74">
        <v>35</v>
      </c>
      <c r="N9" s="75">
        <f>K9*L9*M9</f>
        <v>1.8322739386945</v>
      </c>
      <c r="O9" s="76"/>
      <c r="P9" s="77"/>
      <c r="R9" s="95"/>
    </row>
    <row r="10" s="2" customFormat="1" spans="1:16">
      <c r="A10" s="32">
        <v>2</v>
      </c>
      <c r="B10" s="37"/>
      <c r="C10" s="37"/>
      <c r="D10" s="34" t="s">
        <v>179</v>
      </c>
      <c r="E10" s="35">
        <v>142</v>
      </c>
      <c r="F10" s="37"/>
      <c r="G10" s="37"/>
      <c r="H10" s="36">
        <v>30.8975</v>
      </c>
      <c r="I10" s="36">
        <v>7.62</v>
      </c>
      <c r="J10" s="71">
        <v>1</v>
      </c>
      <c r="K10" s="72">
        <f t="shared" si="0"/>
        <v>0.0211757767735019</v>
      </c>
      <c r="L10" s="73">
        <v>1</v>
      </c>
      <c r="M10" s="74">
        <v>35</v>
      </c>
      <c r="N10" s="75">
        <f>K10*L10*M10</f>
        <v>0.741152187072567</v>
      </c>
      <c r="O10" s="76"/>
      <c r="P10" s="77"/>
    </row>
    <row r="11" s="2" customFormat="1" spans="1:16">
      <c r="A11" s="32">
        <v>3</v>
      </c>
      <c r="B11" s="37"/>
      <c r="C11" s="37"/>
      <c r="D11" s="34" t="s">
        <v>180</v>
      </c>
      <c r="E11" s="35">
        <v>142</v>
      </c>
      <c r="F11" s="37"/>
      <c r="G11" s="37"/>
      <c r="H11" s="36">
        <v>30.8975</v>
      </c>
      <c r="I11" s="36">
        <v>7.62</v>
      </c>
      <c r="J11" s="71">
        <v>1</v>
      </c>
      <c r="K11" s="72">
        <f t="shared" si="0"/>
        <v>0.0211757767735019</v>
      </c>
      <c r="L11" s="73">
        <v>1</v>
      </c>
      <c r="M11" s="74">
        <v>35</v>
      </c>
      <c r="N11" s="75">
        <f>K11*L11*M11</f>
        <v>0.741152187072567</v>
      </c>
      <c r="O11" s="76"/>
      <c r="P11" s="77"/>
    </row>
    <row r="12" s="2" customFormat="1" spans="1:16">
      <c r="A12" s="32">
        <v>4</v>
      </c>
      <c r="B12" s="37"/>
      <c r="C12" s="37"/>
      <c r="D12" s="34" t="s">
        <v>181</v>
      </c>
      <c r="E12" s="35">
        <v>142</v>
      </c>
      <c r="F12" s="37"/>
      <c r="G12" s="37"/>
      <c r="H12" s="36">
        <v>21.5901</v>
      </c>
      <c r="I12" s="36">
        <v>7.6232</v>
      </c>
      <c r="J12" s="71">
        <v>1</v>
      </c>
      <c r="K12" s="72">
        <f t="shared" si="0"/>
        <v>0.0150024452515619</v>
      </c>
      <c r="L12" s="73">
        <v>1</v>
      </c>
      <c r="M12" s="74">
        <v>35</v>
      </c>
      <c r="N12" s="75">
        <f t="shared" ref="N12:N29" si="1">K12*L12*M12</f>
        <v>0.525085583804665</v>
      </c>
      <c r="O12" s="76"/>
      <c r="P12" s="77"/>
    </row>
    <row r="13" s="2" customFormat="1" spans="1:16">
      <c r="A13" s="32">
        <v>5</v>
      </c>
      <c r="B13" s="37"/>
      <c r="C13" s="37"/>
      <c r="D13" s="34" t="s">
        <v>182</v>
      </c>
      <c r="E13" s="35">
        <v>142</v>
      </c>
      <c r="F13" s="37"/>
      <c r="G13" s="37"/>
      <c r="H13" s="36">
        <v>27.4626</v>
      </c>
      <c r="I13" s="36">
        <v>13.6954</v>
      </c>
      <c r="J13" s="71">
        <v>1</v>
      </c>
      <c r="K13" s="72">
        <f t="shared" si="0"/>
        <v>0.032213018314172</v>
      </c>
      <c r="L13" s="73">
        <v>1</v>
      </c>
      <c r="M13" s="74">
        <v>35</v>
      </c>
      <c r="N13" s="75">
        <f t="shared" si="1"/>
        <v>1.12745564099602</v>
      </c>
      <c r="O13" s="76"/>
      <c r="P13" s="77"/>
    </row>
    <row r="14" s="1" customFormat="1" spans="1:16">
      <c r="A14" s="38">
        <v>6</v>
      </c>
      <c r="B14" s="39"/>
      <c r="C14" s="39"/>
      <c r="D14" s="40" t="s">
        <v>183</v>
      </c>
      <c r="E14" s="41">
        <v>142</v>
      </c>
      <c r="F14" s="39"/>
      <c r="G14" s="39"/>
      <c r="H14" s="36">
        <v>29</v>
      </c>
      <c r="I14" s="43">
        <v>31.7065</v>
      </c>
      <c r="J14" s="78">
        <v>1</v>
      </c>
      <c r="K14" s="79">
        <f t="shared" si="0"/>
        <v>0.0755667535396104</v>
      </c>
      <c r="L14" s="80">
        <v>1</v>
      </c>
      <c r="M14" s="81">
        <v>35</v>
      </c>
      <c r="N14" s="82">
        <f t="shared" si="1"/>
        <v>2.64483637388636</v>
      </c>
      <c r="O14" s="83"/>
      <c r="P14" s="84"/>
    </row>
    <row r="15" s="1" customFormat="1" ht="28.5" spans="1:16">
      <c r="A15" s="38">
        <v>7</v>
      </c>
      <c r="B15" s="39"/>
      <c r="C15" s="39"/>
      <c r="D15" s="42" t="s">
        <v>184</v>
      </c>
      <c r="E15" s="41">
        <v>142</v>
      </c>
      <c r="F15" s="39"/>
      <c r="G15" s="39"/>
      <c r="H15" s="36">
        <v>33.5</v>
      </c>
      <c r="I15" s="43">
        <v>48.895</v>
      </c>
      <c r="J15" s="78">
        <v>1</v>
      </c>
      <c r="K15" s="79">
        <f t="shared" si="0"/>
        <v>0.132571924328121</v>
      </c>
      <c r="L15" s="80">
        <v>1</v>
      </c>
      <c r="M15" s="81">
        <v>35</v>
      </c>
      <c r="N15" s="82">
        <f t="shared" si="1"/>
        <v>4.64001735148423</v>
      </c>
      <c r="O15" s="83"/>
      <c r="P15" s="84"/>
    </row>
    <row r="16" s="1" customFormat="1" spans="1:16">
      <c r="A16" s="38">
        <v>8</v>
      </c>
      <c r="B16" s="39"/>
      <c r="C16" s="39"/>
      <c r="D16" s="40" t="s">
        <v>55</v>
      </c>
      <c r="E16" s="41">
        <v>142</v>
      </c>
      <c r="F16" s="39"/>
      <c r="G16" s="39"/>
      <c r="H16" s="43">
        <v>63.232</v>
      </c>
      <c r="I16" s="43">
        <v>3.8121</v>
      </c>
      <c r="J16" s="78">
        <v>1</v>
      </c>
      <c r="K16" s="79">
        <f t="shared" si="0"/>
        <v>0.0238046350104124</v>
      </c>
      <c r="L16" s="80">
        <v>1</v>
      </c>
      <c r="M16" s="81">
        <v>35</v>
      </c>
      <c r="N16" s="82">
        <f t="shared" si="1"/>
        <v>0.833162225364435</v>
      </c>
      <c r="O16" s="83"/>
      <c r="P16" s="84"/>
    </row>
    <row r="17" s="1" customFormat="1" spans="1:16">
      <c r="A17" s="38">
        <v>9</v>
      </c>
      <c r="B17" s="39"/>
      <c r="C17" s="39"/>
      <c r="D17" s="40" t="s">
        <v>185</v>
      </c>
      <c r="E17" s="41">
        <v>142</v>
      </c>
      <c r="F17" s="39"/>
      <c r="G17" s="39"/>
      <c r="H17" s="43">
        <v>26.6563</v>
      </c>
      <c r="I17" s="43">
        <v>30.9888</v>
      </c>
      <c r="J17" s="78">
        <v>1</v>
      </c>
      <c r="K17" s="79">
        <f t="shared" ref="K17:K29" si="2">(H17+1)*(I17+1)*J17/E17/100/0.9144</f>
        <v>0.0681345613717299</v>
      </c>
      <c r="L17" s="80">
        <v>1</v>
      </c>
      <c r="M17" s="81">
        <v>35</v>
      </c>
      <c r="N17" s="82">
        <f t="shared" si="1"/>
        <v>2.38470964801055</v>
      </c>
      <c r="O17" s="83"/>
      <c r="P17" s="84"/>
    </row>
    <row r="18" s="1" customFormat="1" spans="1:16">
      <c r="A18" s="38">
        <v>10</v>
      </c>
      <c r="B18" s="39"/>
      <c r="C18" s="39"/>
      <c r="D18" s="40" t="s">
        <v>84</v>
      </c>
      <c r="E18" s="41">
        <v>142</v>
      </c>
      <c r="F18" s="39"/>
      <c r="G18" s="39"/>
      <c r="H18" s="43">
        <v>27.439</v>
      </c>
      <c r="I18" s="43">
        <v>30.9887</v>
      </c>
      <c r="J18" s="78">
        <v>1</v>
      </c>
      <c r="K18" s="79">
        <f t="shared" si="2"/>
        <v>0.0700626162387712</v>
      </c>
      <c r="L18" s="80">
        <v>1</v>
      </c>
      <c r="M18" s="81">
        <v>35</v>
      </c>
      <c r="N18" s="82">
        <f t="shared" si="1"/>
        <v>2.45219156835699</v>
      </c>
      <c r="O18" s="83"/>
      <c r="P18" s="84"/>
    </row>
    <row r="19" s="2" customFormat="1" spans="1:16">
      <c r="A19" s="32">
        <v>11</v>
      </c>
      <c r="B19" s="37"/>
      <c r="C19" s="37"/>
      <c r="D19" s="34" t="s">
        <v>186</v>
      </c>
      <c r="E19" s="35">
        <v>142</v>
      </c>
      <c r="F19" s="37"/>
      <c r="G19" s="37"/>
      <c r="H19" s="36">
        <v>20.1861</v>
      </c>
      <c r="I19" s="36">
        <v>31.7457</v>
      </c>
      <c r="J19" s="71">
        <v>1</v>
      </c>
      <c r="K19" s="72">
        <v>0</v>
      </c>
      <c r="L19" s="73">
        <v>1</v>
      </c>
      <c r="M19" s="74">
        <v>35</v>
      </c>
      <c r="N19" s="75">
        <f t="shared" si="1"/>
        <v>0</v>
      </c>
      <c r="O19" s="76"/>
      <c r="P19" s="77"/>
    </row>
    <row r="20" s="1" customFormat="1" spans="1:16">
      <c r="A20" s="38">
        <v>12</v>
      </c>
      <c r="B20" s="39"/>
      <c r="C20" s="39"/>
      <c r="D20" s="40" t="s">
        <v>187</v>
      </c>
      <c r="E20" s="41">
        <v>142</v>
      </c>
      <c r="F20" s="39"/>
      <c r="G20" s="39"/>
      <c r="H20" s="43">
        <v>26.6562</v>
      </c>
      <c r="I20" s="36">
        <v>5</v>
      </c>
      <c r="J20" s="78">
        <v>2</v>
      </c>
      <c r="K20" s="79">
        <f t="shared" si="2"/>
        <v>0.0255593138885808</v>
      </c>
      <c r="L20" s="80">
        <v>1</v>
      </c>
      <c r="M20" s="81">
        <v>35</v>
      </c>
      <c r="N20" s="82">
        <f t="shared" si="1"/>
        <v>0.894575986100329</v>
      </c>
      <c r="O20" s="83"/>
      <c r="P20" s="84"/>
    </row>
    <row r="21" s="1" customFormat="1" spans="1:17">
      <c r="A21" s="38">
        <v>13</v>
      </c>
      <c r="B21" s="39"/>
      <c r="C21" s="39"/>
      <c r="D21" s="40" t="s">
        <v>188</v>
      </c>
      <c r="E21" s="41">
        <v>142</v>
      </c>
      <c r="F21" s="39"/>
      <c r="G21" s="39"/>
      <c r="H21" s="43">
        <v>11.5413</v>
      </c>
      <c r="I21" s="36">
        <v>18</v>
      </c>
      <c r="J21" s="78">
        <v>1</v>
      </c>
      <c r="K21" s="79">
        <f t="shared" si="2"/>
        <v>0.0183515011767895</v>
      </c>
      <c r="L21" s="80">
        <v>1</v>
      </c>
      <c r="M21" s="81">
        <v>35</v>
      </c>
      <c r="N21" s="82">
        <f t="shared" si="1"/>
        <v>0.642302541187633</v>
      </c>
      <c r="O21" s="83"/>
      <c r="P21" s="84"/>
      <c r="Q21" s="96"/>
    </row>
    <row r="22" s="2" customFormat="1" spans="1:16">
      <c r="A22" s="32">
        <v>14</v>
      </c>
      <c r="B22" s="37"/>
      <c r="C22" s="37"/>
      <c r="D22" s="34" t="s">
        <v>189</v>
      </c>
      <c r="E22" s="35">
        <v>142</v>
      </c>
      <c r="F22" s="37"/>
      <c r="G22" s="37"/>
      <c r="H22" s="36">
        <v>37.5</v>
      </c>
      <c r="I22" s="36">
        <v>10</v>
      </c>
      <c r="J22" s="71">
        <v>2</v>
      </c>
      <c r="K22" s="72">
        <f t="shared" si="2"/>
        <v>0.065231722795214</v>
      </c>
      <c r="L22" s="73">
        <v>1</v>
      </c>
      <c r="M22" s="74">
        <v>35</v>
      </c>
      <c r="N22" s="75">
        <f t="shared" si="1"/>
        <v>2.28311029783249</v>
      </c>
      <c r="O22" s="76"/>
      <c r="P22" s="77"/>
    </row>
    <row r="23" s="1" customFormat="1" spans="1:16">
      <c r="A23" s="38">
        <v>15</v>
      </c>
      <c r="B23" s="39"/>
      <c r="C23" s="39"/>
      <c r="D23" s="40" t="s">
        <v>190</v>
      </c>
      <c r="E23" s="41">
        <v>142</v>
      </c>
      <c r="F23" s="39"/>
      <c r="G23" s="39"/>
      <c r="H23" s="43">
        <v>18</v>
      </c>
      <c r="I23" s="43">
        <v>8.3</v>
      </c>
      <c r="J23" s="78">
        <v>2</v>
      </c>
      <c r="K23" s="79">
        <f t="shared" si="2"/>
        <v>0.0272171084248272</v>
      </c>
      <c r="L23" s="80">
        <v>1</v>
      </c>
      <c r="M23" s="81">
        <v>35</v>
      </c>
      <c r="N23" s="82">
        <f t="shared" si="1"/>
        <v>0.952598794868951</v>
      </c>
      <c r="O23" s="83"/>
      <c r="P23" s="84"/>
    </row>
    <row r="24" s="1" customFormat="1" spans="1:17">
      <c r="A24" s="38">
        <v>16</v>
      </c>
      <c r="B24" s="39"/>
      <c r="C24" s="39"/>
      <c r="D24" s="44" t="s">
        <v>51</v>
      </c>
      <c r="E24" s="45">
        <v>142</v>
      </c>
      <c r="F24" s="39"/>
      <c r="G24" s="39"/>
      <c r="H24" s="46">
        <v>10.4615</v>
      </c>
      <c r="I24" s="46">
        <v>10.0509</v>
      </c>
      <c r="J24" s="85">
        <v>2</v>
      </c>
      <c r="K24" s="86">
        <f t="shared" si="2"/>
        <v>0.0195094282327825</v>
      </c>
      <c r="L24" s="87">
        <v>1</v>
      </c>
      <c r="M24" s="88">
        <v>35</v>
      </c>
      <c r="N24" s="89">
        <f t="shared" si="1"/>
        <v>0.682829988147388</v>
      </c>
      <c r="O24" s="83"/>
      <c r="P24" s="90"/>
      <c r="Q24" s="1">
        <f>SUM(K9:K24)</f>
        <v>0.667927266082277</v>
      </c>
    </row>
    <row r="25" s="1" customFormat="1" ht="24" spans="1:16">
      <c r="A25" s="38">
        <v>17</v>
      </c>
      <c r="B25" s="47" t="s">
        <v>191</v>
      </c>
      <c r="C25" s="47"/>
      <c r="D25" s="40" t="s">
        <v>192</v>
      </c>
      <c r="E25" s="41">
        <v>132</v>
      </c>
      <c r="F25" s="47"/>
      <c r="G25" s="47"/>
      <c r="H25" s="43">
        <v>4.4613</v>
      </c>
      <c r="I25" s="43">
        <v>2.8829</v>
      </c>
      <c r="J25" s="78">
        <v>1</v>
      </c>
      <c r="K25" s="79">
        <f t="shared" si="2"/>
        <v>0.00175687996848405</v>
      </c>
      <c r="L25" s="80">
        <v>1</v>
      </c>
      <c r="M25" s="81">
        <v>48</v>
      </c>
      <c r="N25" s="82">
        <f t="shared" si="1"/>
        <v>0.0843302384872345</v>
      </c>
      <c r="O25" s="91"/>
      <c r="P25" s="84"/>
    </row>
    <row r="26" s="1" customFormat="1" spans="1:16">
      <c r="A26" s="38">
        <v>18</v>
      </c>
      <c r="B26" s="48" t="s">
        <v>193</v>
      </c>
      <c r="C26" s="48"/>
      <c r="D26" s="40" t="s">
        <v>194</v>
      </c>
      <c r="E26" s="41">
        <v>142</v>
      </c>
      <c r="F26" s="48"/>
      <c r="G26" s="48"/>
      <c r="H26" s="43">
        <v>25.7177</v>
      </c>
      <c r="I26" s="43">
        <v>5.6755</v>
      </c>
      <c r="J26" s="78">
        <v>1</v>
      </c>
      <c r="K26" s="79">
        <f t="shared" si="2"/>
        <v>0.013735937546209</v>
      </c>
      <c r="L26" s="80">
        <v>1</v>
      </c>
      <c r="M26" s="81">
        <v>16</v>
      </c>
      <c r="N26" s="82">
        <f t="shared" si="1"/>
        <v>0.219775000739344</v>
      </c>
      <c r="O26" s="83"/>
      <c r="P26" s="84"/>
    </row>
    <row r="27" s="1" customFormat="1" spans="1:16">
      <c r="A27" s="38">
        <v>19</v>
      </c>
      <c r="B27" s="39"/>
      <c r="C27" s="39"/>
      <c r="D27" s="40" t="s">
        <v>195</v>
      </c>
      <c r="E27" s="41">
        <v>142</v>
      </c>
      <c r="F27" s="39"/>
      <c r="G27" s="39"/>
      <c r="H27" s="43">
        <v>16.4149</v>
      </c>
      <c r="I27" s="43">
        <v>24.3144</v>
      </c>
      <c r="J27" s="78">
        <v>2</v>
      </c>
      <c r="K27" s="79">
        <f t="shared" si="2"/>
        <v>0.0679037966187325</v>
      </c>
      <c r="L27" s="80">
        <v>1</v>
      </c>
      <c r="M27" s="81">
        <v>16</v>
      </c>
      <c r="N27" s="82">
        <f t="shared" si="1"/>
        <v>1.08646074589972</v>
      </c>
      <c r="O27" s="83"/>
      <c r="P27" s="84"/>
    </row>
    <row r="28" s="1" customFormat="1" spans="1:16">
      <c r="A28" s="38">
        <v>20</v>
      </c>
      <c r="B28" s="39"/>
      <c r="C28" s="39"/>
      <c r="D28" s="40" t="s">
        <v>196</v>
      </c>
      <c r="E28" s="41">
        <v>142</v>
      </c>
      <c r="F28" s="39"/>
      <c r="G28" s="39"/>
      <c r="H28" s="43">
        <v>31.076</v>
      </c>
      <c r="I28" s="43">
        <v>15.875</v>
      </c>
      <c r="J28" s="78">
        <v>1</v>
      </c>
      <c r="K28" s="79">
        <f t="shared" si="2"/>
        <v>0.0416868831096817</v>
      </c>
      <c r="L28" s="80">
        <v>1</v>
      </c>
      <c r="M28" s="81">
        <v>16</v>
      </c>
      <c r="N28" s="82">
        <f t="shared" si="1"/>
        <v>0.666990129754907</v>
      </c>
      <c r="O28" s="83"/>
      <c r="P28" s="84"/>
    </row>
    <row r="29" s="1" customFormat="1" spans="1:16">
      <c r="A29" s="38">
        <v>21</v>
      </c>
      <c r="B29" s="39"/>
      <c r="C29" s="39"/>
      <c r="D29" s="40" t="s">
        <v>197</v>
      </c>
      <c r="E29" s="41">
        <v>142</v>
      </c>
      <c r="F29" s="39"/>
      <c r="G29" s="39"/>
      <c r="H29" s="43">
        <v>15.8591</v>
      </c>
      <c r="I29" s="43">
        <v>20.8219</v>
      </c>
      <c r="J29" s="78">
        <v>2</v>
      </c>
      <c r="K29" s="79">
        <f t="shared" si="2"/>
        <v>0.0566672819073232</v>
      </c>
      <c r="L29" s="80">
        <v>1</v>
      </c>
      <c r="M29" s="81">
        <v>16</v>
      </c>
      <c r="N29" s="82">
        <f t="shared" si="1"/>
        <v>0.906676510517171</v>
      </c>
      <c r="O29" s="83"/>
      <c r="P29" s="84"/>
    </row>
    <row r="30" s="1" customFormat="1" spans="1:16">
      <c r="A30" s="38">
        <v>22</v>
      </c>
      <c r="B30" s="48" t="s">
        <v>62</v>
      </c>
      <c r="C30" s="48"/>
      <c r="D30" s="40" t="s">
        <v>198</v>
      </c>
      <c r="E30" s="41">
        <v>142</v>
      </c>
      <c r="F30" s="48"/>
      <c r="G30" s="48"/>
      <c r="H30" s="43">
        <v>33.1182</v>
      </c>
      <c r="I30" s="43">
        <v>46.9112</v>
      </c>
      <c r="J30" s="78">
        <v>1</v>
      </c>
      <c r="K30" s="79">
        <f t="shared" ref="K30:K51" si="3">(H30+1)*(I30+1)*J30/E30/100/0.9144</f>
        <v>0.125892134597612</v>
      </c>
      <c r="L30" s="80">
        <v>1</v>
      </c>
      <c r="M30" s="92">
        <v>5</v>
      </c>
      <c r="N30" s="82">
        <f t="shared" ref="N30:N67" si="4">K30*L30*M30</f>
        <v>0.62946067298806</v>
      </c>
      <c r="O30" s="83"/>
      <c r="P30" s="84"/>
    </row>
    <row r="31" s="1" customFormat="1" spans="1:16">
      <c r="A31" s="38">
        <v>23</v>
      </c>
      <c r="B31" s="39"/>
      <c r="C31" s="39"/>
      <c r="D31" s="40" t="s">
        <v>199</v>
      </c>
      <c r="E31" s="41">
        <v>142</v>
      </c>
      <c r="F31" s="39"/>
      <c r="G31" s="39"/>
      <c r="H31" s="43">
        <v>75.7598</v>
      </c>
      <c r="I31" s="43">
        <v>7.8555</v>
      </c>
      <c r="J31" s="78">
        <v>1</v>
      </c>
      <c r="K31" s="79">
        <f t="shared" si="3"/>
        <v>0.0523506839627001</v>
      </c>
      <c r="L31" s="80">
        <v>1</v>
      </c>
      <c r="M31" s="92">
        <v>5</v>
      </c>
      <c r="N31" s="82">
        <f t="shared" si="4"/>
        <v>0.2617534198135</v>
      </c>
      <c r="O31" s="83"/>
      <c r="P31" s="84"/>
    </row>
    <row r="32" s="1" customFormat="1" spans="1:16">
      <c r="A32" s="38">
        <v>24</v>
      </c>
      <c r="B32" s="39"/>
      <c r="C32" s="39"/>
      <c r="D32" s="40" t="s">
        <v>200</v>
      </c>
      <c r="E32" s="41">
        <v>142</v>
      </c>
      <c r="F32" s="39"/>
      <c r="G32" s="39"/>
      <c r="H32" s="43">
        <v>75.7598</v>
      </c>
      <c r="I32" s="43">
        <v>7.6201</v>
      </c>
      <c r="J32" s="78">
        <v>1</v>
      </c>
      <c r="K32" s="79">
        <f t="shared" si="3"/>
        <v>0.0509590797613767</v>
      </c>
      <c r="L32" s="80">
        <v>1</v>
      </c>
      <c r="M32" s="92">
        <v>5</v>
      </c>
      <c r="N32" s="82">
        <f t="shared" si="4"/>
        <v>0.254795398806883</v>
      </c>
      <c r="O32" s="83"/>
      <c r="P32" s="84"/>
    </row>
    <row r="33" s="1" customFormat="1" spans="1:16">
      <c r="A33" s="38">
        <v>25</v>
      </c>
      <c r="B33" s="39"/>
      <c r="C33" s="39"/>
      <c r="D33" s="40" t="s">
        <v>201</v>
      </c>
      <c r="E33" s="41">
        <v>142</v>
      </c>
      <c r="F33" s="39"/>
      <c r="G33" s="39"/>
      <c r="H33" s="43">
        <v>16.3705</v>
      </c>
      <c r="I33" s="43">
        <v>19.2344</v>
      </c>
      <c r="J33" s="78">
        <v>2</v>
      </c>
      <c r="K33" s="79">
        <f t="shared" si="3"/>
        <v>0.0541387325792022</v>
      </c>
      <c r="L33" s="80">
        <v>1</v>
      </c>
      <c r="M33" s="92">
        <v>5</v>
      </c>
      <c r="N33" s="82">
        <f t="shared" si="4"/>
        <v>0.270693662896011</v>
      </c>
      <c r="O33" s="83"/>
      <c r="P33" s="84"/>
    </row>
    <row r="34" s="1" customFormat="1" spans="1:16">
      <c r="A34" s="38">
        <v>26</v>
      </c>
      <c r="B34" s="39"/>
      <c r="C34" s="39"/>
      <c r="D34" s="40" t="s">
        <v>65</v>
      </c>
      <c r="E34" s="41">
        <v>142</v>
      </c>
      <c r="F34" s="39"/>
      <c r="G34" s="39"/>
      <c r="H34" s="43">
        <v>3.1751</v>
      </c>
      <c r="I34" s="43">
        <v>24.765</v>
      </c>
      <c r="J34" s="78">
        <v>1</v>
      </c>
      <c r="K34" s="79">
        <f t="shared" si="3"/>
        <v>0.00828461759731618</v>
      </c>
      <c r="L34" s="80">
        <v>1</v>
      </c>
      <c r="M34" s="92">
        <v>5</v>
      </c>
      <c r="N34" s="82">
        <f t="shared" si="4"/>
        <v>0.0414230879865809</v>
      </c>
      <c r="O34" s="83"/>
      <c r="P34" s="84"/>
    </row>
    <row r="35" s="1" customFormat="1" spans="1:16">
      <c r="A35" s="38">
        <v>27</v>
      </c>
      <c r="B35" s="39"/>
      <c r="C35" s="39"/>
      <c r="D35" s="40" t="s">
        <v>66</v>
      </c>
      <c r="E35" s="41">
        <v>142</v>
      </c>
      <c r="F35" s="39"/>
      <c r="G35" s="39"/>
      <c r="H35" s="43">
        <v>24.13</v>
      </c>
      <c r="I35" s="43">
        <v>26.3525</v>
      </c>
      <c r="J35" s="78">
        <v>1</v>
      </c>
      <c r="K35" s="79">
        <f t="shared" si="3"/>
        <v>0.0529376859912757</v>
      </c>
      <c r="L35" s="80">
        <v>1</v>
      </c>
      <c r="M35" s="92">
        <v>5</v>
      </c>
      <c r="N35" s="82">
        <f t="shared" si="4"/>
        <v>0.264688429956379</v>
      </c>
      <c r="O35" s="83"/>
      <c r="P35" s="84"/>
    </row>
    <row r="36" s="1" customFormat="1" spans="1:16">
      <c r="A36" s="38">
        <v>28</v>
      </c>
      <c r="B36" s="39"/>
      <c r="C36" s="39"/>
      <c r="D36" s="40" t="s">
        <v>202</v>
      </c>
      <c r="E36" s="41">
        <v>142</v>
      </c>
      <c r="F36" s="39"/>
      <c r="G36" s="39"/>
      <c r="H36" s="43">
        <v>3.81</v>
      </c>
      <c r="I36" s="43">
        <v>68.9371</v>
      </c>
      <c r="J36" s="78">
        <v>2</v>
      </c>
      <c r="K36" s="79">
        <f t="shared" si="3"/>
        <v>0.0518153135127475</v>
      </c>
      <c r="L36" s="80">
        <v>1</v>
      </c>
      <c r="M36" s="92">
        <v>5</v>
      </c>
      <c r="N36" s="82">
        <f t="shared" si="4"/>
        <v>0.259076567563738</v>
      </c>
      <c r="O36" s="83"/>
      <c r="P36" s="84"/>
    </row>
    <row r="37" s="1" customFormat="1" spans="1:16">
      <c r="A37" s="38">
        <v>29</v>
      </c>
      <c r="B37" s="39"/>
      <c r="C37" s="39"/>
      <c r="D37" s="40" t="s">
        <v>203</v>
      </c>
      <c r="E37" s="41">
        <v>142</v>
      </c>
      <c r="F37" s="39"/>
      <c r="G37" s="39"/>
      <c r="H37" s="43">
        <v>4.3381</v>
      </c>
      <c r="I37" s="43">
        <v>12.0219</v>
      </c>
      <c r="J37" s="78">
        <v>1</v>
      </c>
      <c r="K37" s="79">
        <f t="shared" si="3"/>
        <v>0.00535348388152625</v>
      </c>
      <c r="L37" s="80">
        <v>1</v>
      </c>
      <c r="M37" s="92">
        <v>5</v>
      </c>
      <c r="N37" s="82">
        <f t="shared" si="4"/>
        <v>0.0267674194076313</v>
      </c>
      <c r="O37" s="83"/>
      <c r="P37" s="84"/>
    </row>
    <row r="38" s="1" customFormat="1" spans="1:16">
      <c r="A38" s="38">
        <v>30</v>
      </c>
      <c r="B38" s="39"/>
      <c r="C38" s="39"/>
      <c r="D38" s="40" t="s">
        <v>204</v>
      </c>
      <c r="E38" s="41">
        <v>142</v>
      </c>
      <c r="F38" s="39"/>
      <c r="G38" s="39"/>
      <c r="H38" s="43">
        <v>45.72</v>
      </c>
      <c r="I38" s="43">
        <v>31.7457</v>
      </c>
      <c r="J38" s="78">
        <v>2</v>
      </c>
      <c r="K38" s="79">
        <f t="shared" si="3"/>
        <v>0.235647342673715</v>
      </c>
      <c r="L38" s="80">
        <v>1</v>
      </c>
      <c r="M38" s="92">
        <v>5</v>
      </c>
      <c r="N38" s="82">
        <f t="shared" si="4"/>
        <v>1.17823671336858</v>
      </c>
      <c r="O38" s="83"/>
      <c r="P38" s="84"/>
    </row>
    <row r="39" s="1" customFormat="1" spans="1:16">
      <c r="A39" s="38">
        <v>31</v>
      </c>
      <c r="B39" s="39"/>
      <c r="C39" s="39"/>
      <c r="D39" s="40" t="s">
        <v>67</v>
      </c>
      <c r="E39" s="41">
        <v>142</v>
      </c>
      <c r="F39" s="39"/>
      <c r="G39" s="39"/>
      <c r="H39" s="43">
        <v>38.8365</v>
      </c>
      <c r="I39" s="43">
        <v>38.3502</v>
      </c>
      <c r="J39" s="78">
        <v>1</v>
      </c>
      <c r="K39" s="79">
        <f t="shared" si="3"/>
        <v>0.120726763204996</v>
      </c>
      <c r="L39" s="80">
        <v>1</v>
      </c>
      <c r="M39" s="92">
        <v>5</v>
      </c>
      <c r="N39" s="82">
        <f t="shared" si="4"/>
        <v>0.603633816024978</v>
      </c>
      <c r="O39" s="83"/>
      <c r="P39" s="84"/>
    </row>
    <row r="40" s="1" customFormat="1" spans="1:16">
      <c r="A40" s="38">
        <v>32</v>
      </c>
      <c r="B40" s="39"/>
      <c r="C40" s="39"/>
      <c r="D40" s="40" t="s">
        <v>70</v>
      </c>
      <c r="E40" s="41">
        <v>142</v>
      </c>
      <c r="F40" s="39"/>
      <c r="G40" s="39"/>
      <c r="H40" s="43">
        <v>45.72</v>
      </c>
      <c r="I40" s="43">
        <v>31.7457</v>
      </c>
      <c r="J40" s="78">
        <v>2</v>
      </c>
      <c r="K40" s="79">
        <f t="shared" si="3"/>
        <v>0.235647342673715</v>
      </c>
      <c r="L40" s="80">
        <v>1</v>
      </c>
      <c r="M40" s="92">
        <v>5</v>
      </c>
      <c r="N40" s="82">
        <f t="shared" si="4"/>
        <v>1.17823671336858</v>
      </c>
      <c r="O40" s="83"/>
      <c r="P40" s="84"/>
    </row>
    <row r="41" s="1" customFormat="1" spans="1:16">
      <c r="A41" s="38">
        <v>33</v>
      </c>
      <c r="B41" s="39"/>
      <c r="C41" s="39"/>
      <c r="D41" s="40" t="s">
        <v>205</v>
      </c>
      <c r="E41" s="41">
        <v>142</v>
      </c>
      <c r="F41" s="39"/>
      <c r="G41" s="39"/>
      <c r="H41" s="43">
        <v>30.5968</v>
      </c>
      <c r="I41" s="43">
        <v>2.54</v>
      </c>
      <c r="J41" s="78">
        <v>1</v>
      </c>
      <c r="K41" s="79">
        <f t="shared" si="3"/>
        <v>0.00861433588407083</v>
      </c>
      <c r="L41" s="80">
        <v>1</v>
      </c>
      <c r="M41" s="92">
        <v>5</v>
      </c>
      <c r="N41" s="82">
        <f t="shared" si="4"/>
        <v>0.0430716794203542</v>
      </c>
      <c r="O41" s="83"/>
      <c r="P41" s="84"/>
    </row>
    <row r="42" s="1" customFormat="1" spans="1:16">
      <c r="A42" s="38">
        <v>34</v>
      </c>
      <c r="B42" s="39"/>
      <c r="C42" s="39"/>
      <c r="D42" s="40" t="s">
        <v>206</v>
      </c>
      <c r="E42" s="41">
        <v>142</v>
      </c>
      <c r="F42" s="39"/>
      <c r="G42" s="39"/>
      <c r="H42" s="43">
        <v>27.5043</v>
      </c>
      <c r="I42" s="43">
        <v>29.6923</v>
      </c>
      <c r="J42" s="78">
        <v>1</v>
      </c>
      <c r="K42" s="79">
        <f t="shared" si="3"/>
        <v>0.0673775558890306</v>
      </c>
      <c r="L42" s="80">
        <v>1</v>
      </c>
      <c r="M42" s="92">
        <v>5</v>
      </c>
      <c r="N42" s="82">
        <f t="shared" si="4"/>
        <v>0.336887779445153</v>
      </c>
      <c r="O42" s="83"/>
      <c r="P42" s="84"/>
    </row>
    <row r="43" s="1" customFormat="1" spans="1:16">
      <c r="A43" s="38">
        <v>35</v>
      </c>
      <c r="B43" s="39"/>
      <c r="C43" s="39"/>
      <c r="D43" s="40" t="s">
        <v>207</v>
      </c>
      <c r="E43" s="41">
        <v>142</v>
      </c>
      <c r="F43" s="39"/>
      <c r="G43" s="39"/>
      <c r="H43" s="43">
        <v>27.9357</v>
      </c>
      <c r="I43" s="43">
        <v>12.8527</v>
      </c>
      <c r="J43" s="78">
        <v>1</v>
      </c>
      <c r="K43" s="79">
        <f t="shared" si="3"/>
        <v>0.0308705139820771</v>
      </c>
      <c r="L43" s="80">
        <v>1</v>
      </c>
      <c r="M43" s="92">
        <v>5</v>
      </c>
      <c r="N43" s="82">
        <f t="shared" si="4"/>
        <v>0.154352569910385</v>
      </c>
      <c r="O43" s="83"/>
      <c r="P43" s="84"/>
    </row>
    <row r="44" s="1" customFormat="1" spans="1:16">
      <c r="A44" s="38">
        <v>36</v>
      </c>
      <c r="B44" s="39"/>
      <c r="C44" s="39"/>
      <c r="D44" s="40" t="s">
        <v>208</v>
      </c>
      <c r="E44" s="41">
        <v>142</v>
      </c>
      <c r="F44" s="39"/>
      <c r="G44" s="39"/>
      <c r="H44" s="43">
        <v>27.4756</v>
      </c>
      <c r="I44" s="43">
        <v>12.1085</v>
      </c>
      <c r="J44" s="78">
        <v>1</v>
      </c>
      <c r="K44" s="79">
        <f t="shared" si="3"/>
        <v>0.0287475819285793</v>
      </c>
      <c r="L44" s="80">
        <v>1</v>
      </c>
      <c r="M44" s="92">
        <v>5</v>
      </c>
      <c r="N44" s="82">
        <f t="shared" si="4"/>
        <v>0.143737909642897</v>
      </c>
      <c r="O44" s="83"/>
      <c r="P44" s="84"/>
    </row>
    <row r="45" s="1" customFormat="1" spans="1:16">
      <c r="A45" s="38">
        <v>37</v>
      </c>
      <c r="B45" s="39"/>
      <c r="C45" s="39"/>
      <c r="D45" s="40" t="s">
        <v>209</v>
      </c>
      <c r="E45" s="41">
        <v>142</v>
      </c>
      <c r="F45" s="39"/>
      <c r="G45" s="39"/>
      <c r="H45" s="43">
        <v>29.5233</v>
      </c>
      <c r="I45" s="43">
        <v>30.1196</v>
      </c>
      <c r="J45" s="78">
        <v>1</v>
      </c>
      <c r="K45" s="79">
        <f t="shared" si="3"/>
        <v>0.0731544803242024</v>
      </c>
      <c r="L45" s="80">
        <v>1</v>
      </c>
      <c r="M45" s="92">
        <v>5</v>
      </c>
      <c r="N45" s="82">
        <f t="shared" si="4"/>
        <v>0.365772401621012</v>
      </c>
      <c r="O45" s="83"/>
      <c r="P45" s="84"/>
    </row>
    <row r="46" s="1" customFormat="1" spans="1:16">
      <c r="A46" s="38">
        <v>38</v>
      </c>
      <c r="B46" s="39"/>
      <c r="C46" s="39"/>
      <c r="D46" s="40" t="s">
        <v>210</v>
      </c>
      <c r="E46" s="41">
        <v>142</v>
      </c>
      <c r="F46" s="39"/>
      <c r="G46" s="39"/>
      <c r="H46" s="43">
        <v>31.3154</v>
      </c>
      <c r="I46" s="43">
        <v>14.9225</v>
      </c>
      <c r="J46" s="78">
        <v>1</v>
      </c>
      <c r="K46" s="79">
        <f t="shared" si="3"/>
        <v>0.0396274595902185</v>
      </c>
      <c r="L46" s="80">
        <v>1</v>
      </c>
      <c r="M46" s="92">
        <v>5</v>
      </c>
      <c r="N46" s="82">
        <f t="shared" si="4"/>
        <v>0.198137297951092</v>
      </c>
      <c r="O46" s="83"/>
      <c r="P46" s="84"/>
    </row>
    <row r="47" s="1" customFormat="1" spans="1:16">
      <c r="A47" s="38">
        <v>39</v>
      </c>
      <c r="B47" s="39"/>
      <c r="C47" s="39"/>
      <c r="D47" s="40" t="s">
        <v>71</v>
      </c>
      <c r="E47" s="41">
        <v>142</v>
      </c>
      <c r="F47" s="39"/>
      <c r="G47" s="39"/>
      <c r="H47" s="43">
        <v>27.531</v>
      </c>
      <c r="I47" s="43">
        <v>18.415</v>
      </c>
      <c r="J47" s="78">
        <v>1</v>
      </c>
      <c r="K47" s="79">
        <f t="shared" si="3"/>
        <v>0.0426608816833635</v>
      </c>
      <c r="L47" s="80">
        <v>1</v>
      </c>
      <c r="M47" s="92">
        <v>5</v>
      </c>
      <c r="N47" s="82">
        <f t="shared" si="4"/>
        <v>0.213304408416818</v>
      </c>
      <c r="O47" s="83"/>
      <c r="P47" s="84"/>
    </row>
    <row r="48" s="1" customFormat="1" spans="1:16">
      <c r="A48" s="38">
        <v>40</v>
      </c>
      <c r="B48" s="39"/>
      <c r="C48" s="39"/>
      <c r="D48" s="40" t="s">
        <v>71</v>
      </c>
      <c r="E48" s="41">
        <v>142</v>
      </c>
      <c r="F48" s="39"/>
      <c r="G48" s="39"/>
      <c r="H48" s="43">
        <v>27.9357</v>
      </c>
      <c r="I48" s="43">
        <v>40.64</v>
      </c>
      <c r="J48" s="78">
        <v>1</v>
      </c>
      <c r="K48" s="79">
        <f t="shared" si="3"/>
        <v>0.0927940547484381</v>
      </c>
      <c r="L48" s="80">
        <v>1</v>
      </c>
      <c r="M48" s="92">
        <v>5</v>
      </c>
      <c r="N48" s="82">
        <f t="shared" si="4"/>
        <v>0.463970273742191</v>
      </c>
      <c r="O48" s="83"/>
      <c r="P48" s="84"/>
    </row>
    <row r="49" s="1" customFormat="1" spans="1:16">
      <c r="A49" s="38">
        <v>41</v>
      </c>
      <c r="B49" s="39"/>
      <c r="C49" s="39"/>
      <c r="D49" s="40" t="s">
        <v>211</v>
      </c>
      <c r="E49" s="41">
        <v>142</v>
      </c>
      <c r="F49" s="39"/>
      <c r="G49" s="39"/>
      <c r="H49" s="43">
        <v>35.2388</v>
      </c>
      <c r="I49" s="43">
        <v>48.895</v>
      </c>
      <c r="J49" s="78">
        <v>1</v>
      </c>
      <c r="K49" s="79">
        <f t="shared" si="3"/>
        <v>0.139253549314258</v>
      </c>
      <c r="L49" s="80">
        <v>1</v>
      </c>
      <c r="M49" s="92">
        <v>5</v>
      </c>
      <c r="N49" s="82">
        <f t="shared" si="4"/>
        <v>0.696267746571291</v>
      </c>
      <c r="O49" s="83"/>
      <c r="P49" s="84"/>
    </row>
    <row r="50" s="1" customFormat="1" spans="1:16">
      <c r="A50" s="38">
        <v>42</v>
      </c>
      <c r="B50" s="39"/>
      <c r="C50" s="39"/>
      <c r="D50" s="40" t="s">
        <v>72</v>
      </c>
      <c r="E50" s="41">
        <v>142</v>
      </c>
      <c r="F50" s="39"/>
      <c r="G50" s="39"/>
      <c r="H50" s="43">
        <v>63.232</v>
      </c>
      <c r="I50" s="43">
        <v>3.8121</v>
      </c>
      <c r="J50" s="78">
        <v>1</v>
      </c>
      <c r="K50" s="79">
        <f t="shared" si="3"/>
        <v>0.0238046350104124</v>
      </c>
      <c r="L50" s="80">
        <v>1</v>
      </c>
      <c r="M50" s="92">
        <v>5</v>
      </c>
      <c r="N50" s="82">
        <f t="shared" si="4"/>
        <v>0.119023175052062</v>
      </c>
      <c r="O50" s="83"/>
      <c r="P50" s="84"/>
    </row>
    <row r="51" s="1" customFormat="1" spans="1:16">
      <c r="A51" s="38">
        <v>43</v>
      </c>
      <c r="B51" s="39"/>
      <c r="C51" s="39"/>
      <c r="D51" s="40" t="s">
        <v>212</v>
      </c>
      <c r="E51" s="41">
        <v>142</v>
      </c>
      <c r="F51" s="39"/>
      <c r="G51" s="39"/>
      <c r="H51" s="43">
        <v>15.8998</v>
      </c>
      <c r="I51" s="43">
        <v>31.7457</v>
      </c>
      <c r="J51" s="78">
        <v>1</v>
      </c>
      <c r="K51" s="79">
        <f t="shared" si="3"/>
        <v>0.042619787689611</v>
      </c>
      <c r="L51" s="80">
        <v>1</v>
      </c>
      <c r="M51" s="92">
        <v>5</v>
      </c>
      <c r="N51" s="82">
        <f t="shared" si="4"/>
        <v>0.213098938448055</v>
      </c>
      <c r="O51" s="83"/>
      <c r="P51" s="84"/>
    </row>
    <row r="52" s="1" customFormat="1" spans="1:16">
      <c r="A52" s="38">
        <v>44</v>
      </c>
      <c r="B52" s="39"/>
      <c r="C52" s="39"/>
      <c r="D52" s="40" t="s">
        <v>213</v>
      </c>
      <c r="E52" s="41">
        <v>142</v>
      </c>
      <c r="F52" s="39"/>
      <c r="G52" s="39"/>
      <c r="H52" s="43">
        <v>68.9098</v>
      </c>
      <c r="I52" s="43">
        <v>15.875</v>
      </c>
      <c r="J52" s="78">
        <v>1</v>
      </c>
      <c r="K52" s="93">
        <v>0.027</v>
      </c>
      <c r="L52" s="80">
        <v>1</v>
      </c>
      <c r="M52" s="92">
        <v>5</v>
      </c>
      <c r="N52" s="82">
        <f t="shared" si="4"/>
        <v>0.135</v>
      </c>
      <c r="O52" s="83"/>
      <c r="P52" s="84"/>
    </row>
    <row r="53" s="1" customFormat="1" spans="1:16">
      <c r="A53" s="38">
        <v>45</v>
      </c>
      <c r="B53" s="48" t="s">
        <v>214</v>
      </c>
      <c r="C53" s="48"/>
      <c r="D53" s="40" t="s">
        <v>66</v>
      </c>
      <c r="E53" s="45">
        <v>137</v>
      </c>
      <c r="F53" s="48"/>
      <c r="G53" s="48"/>
      <c r="H53" s="43">
        <v>24.13</v>
      </c>
      <c r="I53" s="43">
        <v>26.3525</v>
      </c>
      <c r="J53" s="78">
        <v>1</v>
      </c>
      <c r="K53" s="79">
        <f>(H53+1)*(I53+1)*J53/E53/100/0.9144</f>
        <v>0.0548697183267238</v>
      </c>
      <c r="L53" s="80">
        <v>1</v>
      </c>
      <c r="M53" s="92">
        <v>6.5</v>
      </c>
      <c r="N53" s="82">
        <f t="shared" si="4"/>
        <v>0.356653169123704</v>
      </c>
      <c r="O53" s="83"/>
      <c r="P53" s="84"/>
    </row>
    <row r="54" s="1" customFormat="1" spans="1:16">
      <c r="A54" s="38">
        <v>46</v>
      </c>
      <c r="B54" s="39"/>
      <c r="C54" s="39"/>
      <c r="D54" s="40" t="s">
        <v>67</v>
      </c>
      <c r="E54" s="45">
        <v>137</v>
      </c>
      <c r="F54" s="48"/>
      <c r="G54" s="48"/>
      <c r="H54" s="43">
        <v>38.8365</v>
      </c>
      <c r="I54" s="43">
        <v>38.3502</v>
      </c>
      <c r="J54" s="78">
        <v>1</v>
      </c>
      <c r="K54" s="93">
        <v>0.076</v>
      </c>
      <c r="L54" s="80">
        <v>1</v>
      </c>
      <c r="M54" s="92">
        <v>6.5</v>
      </c>
      <c r="N54" s="82">
        <f t="shared" si="4"/>
        <v>0.494</v>
      </c>
      <c r="O54" s="83"/>
      <c r="P54" s="84"/>
    </row>
    <row r="55" s="1" customFormat="1" spans="1:16">
      <c r="A55" s="38">
        <v>47</v>
      </c>
      <c r="B55" s="49" t="s">
        <v>83</v>
      </c>
      <c r="C55" s="48"/>
      <c r="D55" s="40" t="s">
        <v>212</v>
      </c>
      <c r="E55" s="45">
        <v>106</v>
      </c>
      <c r="F55" s="48"/>
      <c r="G55" s="48"/>
      <c r="H55" s="43">
        <v>17.1699</v>
      </c>
      <c r="I55" s="43">
        <v>33.0161</v>
      </c>
      <c r="J55" s="78">
        <v>1</v>
      </c>
      <c r="K55" s="79">
        <f>(H55+1)*(I55+1)*J55/E55/100/0.9144</f>
        <v>0.0637668514862824</v>
      </c>
      <c r="L55" s="80">
        <v>1</v>
      </c>
      <c r="M55" s="92">
        <v>5.4</v>
      </c>
      <c r="N55" s="82">
        <f t="shared" si="4"/>
        <v>0.344340998025925</v>
      </c>
      <c r="O55" s="83"/>
      <c r="P55" s="84"/>
    </row>
    <row r="56" s="1" customFormat="1" spans="1:16">
      <c r="A56" s="38">
        <v>48</v>
      </c>
      <c r="B56" s="50"/>
      <c r="C56" s="48"/>
      <c r="D56" s="40" t="s">
        <v>215</v>
      </c>
      <c r="E56" s="45">
        <v>106</v>
      </c>
      <c r="F56" s="48"/>
      <c r="G56" s="48"/>
      <c r="H56" s="43">
        <v>26.0427</v>
      </c>
      <c r="I56" s="43">
        <v>6.3412</v>
      </c>
      <c r="J56" s="78">
        <v>1</v>
      </c>
      <c r="K56" s="79">
        <f>(H56+1)*(I56+1)*J56/E56/100/0.9144</f>
        <v>0.0204821255344261</v>
      </c>
      <c r="L56" s="80">
        <v>1</v>
      </c>
      <c r="M56" s="92">
        <v>5.4</v>
      </c>
      <c r="N56" s="82">
        <f t="shared" si="4"/>
        <v>0.110603477885901</v>
      </c>
      <c r="O56" s="83"/>
      <c r="P56" s="84"/>
    </row>
    <row r="57" s="1" customFormat="1" spans="1:16">
      <c r="A57" s="38">
        <v>49</v>
      </c>
      <c r="B57" s="50"/>
      <c r="C57" s="48"/>
      <c r="D57" s="40" t="s">
        <v>216</v>
      </c>
      <c r="E57" s="45">
        <v>106</v>
      </c>
      <c r="F57" s="48"/>
      <c r="G57" s="48"/>
      <c r="H57" s="43">
        <v>11.7</v>
      </c>
      <c r="I57" s="43">
        <v>19.3669</v>
      </c>
      <c r="J57" s="78">
        <v>1</v>
      </c>
      <c r="K57" s="79">
        <f>(H57+1)*(I57+1)*J57/E57/100/0.9144</f>
        <v>0.0266861897274633</v>
      </c>
      <c r="L57" s="80">
        <v>1</v>
      </c>
      <c r="M57" s="92">
        <v>5.4</v>
      </c>
      <c r="N57" s="82">
        <f t="shared" si="4"/>
        <v>0.144105424528302</v>
      </c>
      <c r="O57" s="83"/>
      <c r="P57" s="84"/>
    </row>
    <row r="58" s="1" customFormat="1" spans="1:16">
      <c r="A58" s="38">
        <v>50</v>
      </c>
      <c r="B58" s="50"/>
      <c r="C58" s="48"/>
      <c r="D58" s="40" t="s">
        <v>217</v>
      </c>
      <c r="E58" s="45">
        <v>106</v>
      </c>
      <c r="F58" s="48"/>
      <c r="G58" s="48"/>
      <c r="H58" s="43">
        <v>48.4791</v>
      </c>
      <c r="I58" s="43">
        <v>25.6049</v>
      </c>
      <c r="J58" s="78">
        <v>2</v>
      </c>
      <c r="K58" s="79">
        <f>(H58+1)*(I58+1)*J58/E58/100/0.9144</f>
        <v>0.271625998198633</v>
      </c>
      <c r="L58" s="80">
        <v>1</v>
      </c>
      <c r="M58" s="92">
        <v>5.4</v>
      </c>
      <c r="N58" s="82">
        <f t="shared" si="4"/>
        <v>1.46678039027262</v>
      </c>
      <c r="O58" s="83"/>
      <c r="P58" s="84"/>
    </row>
    <row r="59" s="1" customFormat="1" spans="1:16">
      <c r="A59" s="38">
        <v>51</v>
      </c>
      <c r="B59" s="49" t="s">
        <v>92</v>
      </c>
      <c r="C59" s="48"/>
      <c r="D59" s="40" t="s">
        <v>218</v>
      </c>
      <c r="E59" s="45">
        <v>106</v>
      </c>
      <c r="F59" s="48"/>
      <c r="G59" s="48"/>
      <c r="H59" s="43">
        <v>72.9022</v>
      </c>
      <c r="I59" s="43">
        <v>5.237</v>
      </c>
      <c r="J59" s="78">
        <v>1</v>
      </c>
      <c r="K59" s="79">
        <f t="shared" ref="K59:K76" si="5">(H59+1)*(I59+1)*J59/E59/100/0.9144</f>
        <v>0.0475544352622196</v>
      </c>
      <c r="L59" s="80">
        <v>1</v>
      </c>
      <c r="M59" s="92">
        <v>0.78</v>
      </c>
      <c r="N59" s="82">
        <f t="shared" si="4"/>
        <v>0.0370924595045313</v>
      </c>
      <c r="O59" s="83"/>
      <c r="P59" s="84"/>
    </row>
    <row r="60" s="1" customFormat="1" spans="1:16">
      <c r="A60" s="38">
        <v>52</v>
      </c>
      <c r="B60" s="50"/>
      <c r="C60" s="48"/>
      <c r="D60" s="40" t="s">
        <v>219</v>
      </c>
      <c r="E60" s="45">
        <v>106</v>
      </c>
      <c r="F60" s="48"/>
      <c r="G60" s="48"/>
      <c r="H60" s="43">
        <v>72.9022</v>
      </c>
      <c r="I60" s="43">
        <v>5.08</v>
      </c>
      <c r="J60" s="78">
        <v>1</v>
      </c>
      <c r="K60" s="79">
        <f t="shared" si="5"/>
        <v>0.0463573779692633</v>
      </c>
      <c r="L60" s="80">
        <v>1</v>
      </c>
      <c r="M60" s="92">
        <v>0.78</v>
      </c>
      <c r="N60" s="82">
        <f t="shared" si="4"/>
        <v>0.0361587548160253</v>
      </c>
      <c r="O60" s="83"/>
      <c r="P60" s="84"/>
    </row>
    <row r="61" s="1" customFormat="1" spans="1:16">
      <c r="A61" s="38">
        <v>53</v>
      </c>
      <c r="B61" s="50"/>
      <c r="C61" s="48"/>
      <c r="D61" s="40" t="s">
        <v>93</v>
      </c>
      <c r="E61" s="45">
        <v>106</v>
      </c>
      <c r="F61" s="48"/>
      <c r="G61" s="48"/>
      <c r="H61" s="43">
        <v>21.2724</v>
      </c>
      <c r="I61" s="43">
        <v>23.4156</v>
      </c>
      <c r="J61" s="78">
        <v>1</v>
      </c>
      <c r="K61" s="79">
        <f t="shared" si="5"/>
        <v>0.0561038075735816</v>
      </c>
      <c r="L61" s="80">
        <v>1</v>
      </c>
      <c r="M61" s="92">
        <v>0.78</v>
      </c>
      <c r="N61" s="82">
        <f t="shared" si="4"/>
        <v>0.0437609699073937</v>
      </c>
      <c r="O61" s="83"/>
      <c r="P61" s="84"/>
    </row>
    <row r="62" s="1" customFormat="1" spans="1:16">
      <c r="A62" s="38">
        <v>54</v>
      </c>
      <c r="B62" s="51"/>
      <c r="C62" s="48"/>
      <c r="D62" s="40" t="s">
        <v>220</v>
      </c>
      <c r="E62" s="45">
        <v>106</v>
      </c>
      <c r="F62" s="48"/>
      <c r="G62" s="48"/>
      <c r="H62" s="43">
        <v>25.7131</v>
      </c>
      <c r="I62" s="43">
        <v>38.4175</v>
      </c>
      <c r="J62" s="78">
        <v>1</v>
      </c>
      <c r="K62" s="79">
        <f t="shared" si="5"/>
        <v>0.108635378931849</v>
      </c>
      <c r="L62" s="80">
        <v>1</v>
      </c>
      <c r="M62" s="92">
        <v>0.78</v>
      </c>
      <c r="N62" s="82">
        <f t="shared" ref="N62:N76" si="6">K62*L62*M62</f>
        <v>0.0847355955668425</v>
      </c>
      <c r="O62" s="83"/>
      <c r="P62" s="84"/>
    </row>
    <row r="63" s="1" customFormat="1" spans="1:16">
      <c r="A63" s="38">
        <v>55</v>
      </c>
      <c r="B63" s="49" t="s">
        <v>221</v>
      </c>
      <c r="C63" s="48"/>
      <c r="D63" s="40" t="s">
        <v>87</v>
      </c>
      <c r="E63" s="45">
        <v>106</v>
      </c>
      <c r="F63" s="48"/>
      <c r="G63" s="48"/>
      <c r="H63" s="43">
        <v>35.0264</v>
      </c>
      <c r="I63" s="43">
        <v>36.4452</v>
      </c>
      <c r="J63" s="78">
        <v>1</v>
      </c>
      <c r="K63" s="79">
        <f t="shared" si="5"/>
        <v>0.139179393156044</v>
      </c>
      <c r="L63" s="80">
        <v>1</v>
      </c>
      <c r="M63" s="92">
        <v>1.3</v>
      </c>
      <c r="N63" s="82">
        <f t="shared" si="6"/>
        <v>0.180933211102857</v>
      </c>
      <c r="O63" s="83"/>
      <c r="P63" s="84"/>
    </row>
    <row r="64" s="1" customFormat="1" spans="1:16">
      <c r="A64" s="38">
        <v>56</v>
      </c>
      <c r="B64" s="50"/>
      <c r="C64" s="48"/>
      <c r="D64" s="40" t="s">
        <v>222</v>
      </c>
      <c r="E64" s="45">
        <v>106</v>
      </c>
      <c r="F64" s="48"/>
      <c r="G64" s="48"/>
      <c r="H64" s="43">
        <v>43.1801</v>
      </c>
      <c r="I64" s="43">
        <v>29.2056</v>
      </c>
      <c r="J64" s="78">
        <v>2</v>
      </c>
      <c r="K64" s="79">
        <f t="shared" si="5"/>
        <v>0.275360774476304</v>
      </c>
      <c r="L64" s="80">
        <v>1</v>
      </c>
      <c r="M64" s="92">
        <v>1.3</v>
      </c>
      <c r="N64" s="82">
        <f t="shared" si="6"/>
        <v>0.357969006819195</v>
      </c>
      <c r="O64" s="83"/>
      <c r="P64" s="84"/>
    </row>
    <row r="65" s="1" customFormat="1" spans="1:16">
      <c r="A65" s="38">
        <v>57</v>
      </c>
      <c r="B65" s="51"/>
      <c r="C65" s="48"/>
      <c r="D65" s="40" t="s">
        <v>223</v>
      </c>
      <c r="E65" s="45">
        <v>106</v>
      </c>
      <c r="F65" s="48"/>
      <c r="G65" s="48"/>
      <c r="H65" s="43">
        <v>65.7347</v>
      </c>
      <c r="I65" s="43">
        <v>13.335</v>
      </c>
      <c r="J65" s="78">
        <v>1</v>
      </c>
      <c r="K65" s="79">
        <f t="shared" si="5"/>
        <v>0.0986977670170356</v>
      </c>
      <c r="L65" s="80">
        <v>1</v>
      </c>
      <c r="M65" s="92">
        <v>1.3</v>
      </c>
      <c r="N65" s="82">
        <f t="shared" si="6"/>
        <v>0.128307097122146</v>
      </c>
      <c r="O65" s="83"/>
      <c r="P65" s="84"/>
    </row>
    <row r="66" s="1" customFormat="1" spans="1:16">
      <c r="A66" s="38">
        <v>58</v>
      </c>
      <c r="B66" s="49" t="s">
        <v>224</v>
      </c>
      <c r="C66" s="48"/>
      <c r="D66" s="40" t="s">
        <v>225</v>
      </c>
      <c r="E66" s="45">
        <v>137</v>
      </c>
      <c r="F66" s="48"/>
      <c r="G66" s="48"/>
      <c r="H66" s="43">
        <v>25.219</v>
      </c>
      <c r="I66" s="43">
        <v>10.6003</v>
      </c>
      <c r="J66" s="78">
        <v>1</v>
      </c>
      <c r="K66" s="79">
        <f t="shared" si="5"/>
        <v>0.0242788750391146</v>
      </c>
      <c r="L66" s="80">
        <v>1</v>
      </c>
      <c r="M66" s="92">
        <v>3.5</v>
      </c>
      <c r="N66" s="82">
        <f t="shared" si="6"/>
        <v>0.0849760626369012</v>
      </c>
      <c r="O66" s="83"/>
      <c r="P66" s="84"/>
    </row>
    <row r="67" s="1" customFormat="1" spans="1:16">
      <c r="A67" s="38">
        <v>59</v>
      </c>
      <c r="B67" s="50"/>
      <c r="C67" s="48"/>
      <c r="D67" s="40" t="s">
        <v>226</v>
      </c>
      <c r="E67" s="45">
        <v>137</v>
      </c>
      <c r="F67" s="48"/>
      <c r="G67" s="48"/>
      <c r="H67" s="43">
        <v>27.2998</v>
      </c>
      <c r="I67" s="43">
        <v>28.6114</v>
      </c>
      <c r="J67" s="78">
        <v>1</v>
      </c>
      <c r="K67" s="79">
        <f t="shared" si="5"/>
        <v>0.0668937469043559</v>
      </c>
      <c r="L67" s="80">
        <v>1</v>
      </c>
      <c r="M67" s="92">
        <v>3.5</v>
      </c>
      <c r="N67" s="82">
        <f t="shared" si="6"/>
        <v>0.234128114165246</v>
      </c>
      <c r="O67" s="83"/>
      <c r="P67" s="84"/>
    </row>
    <row r="68" s="1" customFormat="1" spans="1:16">
      <c r="A68" s="38">
        <v>60</v>
      </c>
      <c r="B68" s="50"/>
      <c r="C68" s="48"/>
      <c r="D68" s="40" t="s">
        <v>227</v>
      </c>
      <c r="E68" s="45">
        <v>137</v>
      </c>
      <c r="F68" s="48"/>
      <c r="G68" s="48"/>
      <c r="H68" s="43">
        <v>33.0155</v>
      </c>
      <c r="I68" s="43">
        <v>46.6729</v>
      </c>
      <c r="J68" s="78">
        <v>1</v>
      </c>
      <c r="K68" s="79">
        <f t="shared" si="5"/>
        <v>0.129446897486925</v>
      </c>
      <c r="L68" s="80">
        <v>1</v>
      </c>
      <c r="M68" s="92">
        <v>3.5</v>
      </c>
      <c r="N68" s="82">
        <f t="shared" si="6"/>
        <v>0.453064141204236</v>
      </c>
      <c r="O68" s="83"/>
      <c r="P68" s="84"/>
    </row>
    <row r="69" s="1" customFormat="1" spans="1:16">
      <c r="A69" s="38">
        <v>61</v>
      </c>
      <c r="B69" s="51"/>
      <c r="C69" s="48"/>
      <c r="D69" s="40" t="s">
        <v>228</v>
      </c>
      <c r="E69" s="45">
        <v>137</v>
      </c>
      <c r="F69" s="48"/>
      <c r="G69" s="48"/>
      <c r="H69" s="43">
        <v>60.3467</v>
      </c>
      <c r="I69" s="43">
        <v>1.5892</v>
      </c>
      <c r="J69" s="78">
        <v>1</v>
      </c>
      <c r="K69" s="79">
        <f t="shared" si="5"/>
        <v>0.0126794384447382</v>
      </c>
      <c r="L69" s="80">
        <v>1</v>
      </c>
      <c r="M69" s="92">
        <v>3.5</v>
      </c>
      <c r="N69" s="82">
        <f t="shared" si="6"/>
        <v>0.0443780345565837</v>
      </c>
      <c r="O69" s="83"/>
      <c r="P69" s="84"/>
    </row>
    <row r="70" s="1" customFormat="1" spans="1:16">
      <c r="A70" s="38">
        <v>62</v>
      </c>
      <c r="B70" s="49" t="s">
        <v>229</v>
      </c>
      <c r="C70" s="48"/>
      <c r="D70" s="40" t="s">
        <v>230</v>
      </c>
      <c r="E70" s="45">
        <v>137</v>
      </c>
      <c r="F70" s="48"/>
      <c r="G70" s="48"/>
      <c r="H70" s="43">
        <v>16.8279</v>
      </c>
      <c r="I70" s="43">
        <v>3.0292</v>
      </c>
      <c r="J70" s="78">
        <v>1</v>
      </c>
      <c r="K70" s="79">
        <f t="shared" si="5"/>
        <v>0.00573405996193906</v>
      </c>
      <c r="L70" s="80">
        <v>1</v>
      </c>
      <c r="M70" s="92">
        <v>9.5</v>
      </c>
      <c r="N70" s="82">
        <f t="shared" si="6"/>
        <v>0.0544735696384211</v>
      </c>
      <c r="O70" s="83"/>
      <c r="P70" s="84"/>
    </row>
    <row r="71" s="1" customFormat="1" spans="1:16">
      <c r="A71" s="38">
        <v>63</v>
      </c>
      <c r="B71" s="51"/>
      <c r="C71" s="48"/>
      <c r="D71" s="40" t="s">
        <v>231</v>
      </c>
      <c r="E71" s="45">
        <v>137</v>
      </c>
      <c r="F71" s="48"/>
      <c r="G71" s="48"/>
      <c r="H71" s="43">
        <v>18.7328</v>
      </c>
      <c r="I71" s="43">
        <v>3.1371</v>
      </c>
      <c r="J71" s="78">
        <v>1</v>
      </c>
      <c r="K71" s="79">
        <f t="shared" si="5"/>
        <v>0.00651670329712436</v>
      </c>
      <c r="L71" s="80">
        <v>1</v>
      </c>
      <c r="M71" s="92">
        <v>9.5</v>
      </c>
      <c r="N71" s="82">
        <f t="shared" si="6"/>
        <v>0.0619086813226814</v>
      </c>
      <c r="O71" s="83"/>
      <c r="P71" s="84"/>
    </row>
    <row r="72" s="1" customFormat="1" spans="1:16">
      <c r="A72" s="38">
        <v>64</v>
      </c>
      <c r="B72" s="97" t="s">
        <v>97</v>
      </c>
      <c r="C72" s="48"/>
      <c r="D72" s="40" t="s">
        <v>232</v>
      </c>
      <c r="E72" s="45">
        <v>147</v>
      </c>
      <c r="F72" s="48"/>
      <c r="G72" s="48"/>
      <c r="H72" s="43">
        <v>26.6562</v>
      </c>
      <c r="I72" s="43">
        <v>5.9595</v>
      </c>
      <c r="J72" s="78">
        <v>2</v>
      </c>
      <c r="K72" s="79">
        <f t="shared" si="5"/>
        <v>0.028638283890109</v>
      </c>
      <c r="L72" s="80">
        <v>1</v>
      </c>
      <c r="M72" s="92">
        <v>2</v>
      </c>
      <c r="N72" s="82">
        <f t="shared" si="6"/>
        <v>0.057276567780218</v>
      </c>
      <c r="O72" s="83"/>
      <c r="P72" s="84"/>
    </row>
    <row r="73" s="1" customFormat="1" spans="1:16">
      <c r="A73" s="38">
        <v>65</v>
      </c>
      <c r="B73" s="97" t="s">
        <v>95</v>
      </c>
      <c r="C73" s="48"/>
      <c r="D73" s="40" t="s">
        <v>212</v>
      </c>
      <c r="E73" s="45">
        <v>147</v>
      </c>
      <c r="F73" s="48"/>
      <c r="G73" s="48"/>
      <c r="H73" s="43">
        <v>15.8998</v>
      </c>
      <c r="I73" s="43">
        <v>31.7457</v>
      </c>
      <c r="J73" s="78">
        <v>1</v>
      </c>
      <c r="K73" s="79">
        <f t="shared" si="5"/>
        <v>0.0411701350471072</v>
      </c>
      <c r="L73" s="80">
        <v>1</v>
      </c>
      <c r="M73" s="92">
        <v>3.4</v>
      </c>
      <c r="N73" s="82">
        <f t="shared" si="6"/>
        <v>0.139978459160164</v>
      </c>
      <c r="O73" s="83"/>
      <c r="P73" s="84"/>
    </row>
    <row r="74" s="1" customFormat="1" spans="1:16">
      <c r="A74" s="38">
        <v>66</v>
      </c>
      <c r="B74" s="97" t="s">
        <v>233</v>
      </c>
      <c r="C74" s="48"/>
      <c r="D74" s="40" t="s">
        <v>234</v>
      </c>
      <c r="E74" s="45">
        <v>147</v>
      </c>
      <c r="F74" s="48"/>
      <c r="G74" s="48"/>
      <c r="H74" s="43">
        <v>21.5901</v>
      </c>
      <c r="I74" s="43">
        <v>7.6232</v>
      </c>
      <c r="J74" s="78">
        <v>1</v>
      </c>
      <c r="K74" s="79">
        <f t="shared" si="5"/>
        <v>0.0144921579981074</v>
      </c>
      <c r="L74" s="80">
        <v>1</v>
      </c>
      <c r="M74" s="92">
        <v>4.5</v>
      </c>
      <c r="N74" s="82">
        <f t="shared" si="6"/>
        <v>0.0652147109914832</v>
      </c>
      <c r="O74" s="83"/>
      <c r="P74" s="84"/>
    </row>
    <row r="75" s="1" customFormat="1" spans="1:16">
      <c r="A75" s="38">
        <v>67</v>
      </c>
      <c r="B75" s="97" t="s">
        <v>235</v>
      </c>
      <c r="C75" s="48"/>
      <c r="D75" s="40" t="s">
        <v>236</v>
      </c>
      <c r="E75" s="45">
        <v>142</v>
      </c>
      <c r="F75" s="48"/>
      <c r="G75" s="48"/>
      <c r="H75" s="43">
        <v>12.8837</v>
      </c>
      <c r="I75" s="43">
        <v>27.9356</v>
      </c>
      <c r="J75" s="78">
        <v>1</v>
      </c>
      <c r="K75" s="79">
        <f t="shared" si="5"/>
        <v>0.0309394900465787</v>
      </c>
      <c r="L75" s="80">
        <v>1</v>
      </c>
      <c r="M75" s="92">
        <v>9</v>
      </c>
      <c r="N75" s="82">
        <f t="shared" si="6"/>
        <v>0.278455410419208</v>
      </c>
      <c r="O75" s="83"/>
      <c r="P75" s="84"/>
    </row>
    <row r="76" s="1" customFormat="1" spans="1:16">
      <c r="A76" s="38">
        <v>68</v>
      </c>
      <c r="B76" s="97" t="s">
        <v>237</v>
      </c>
      <c r="C76" s="48"/>
      <c r="D76" s="40" t="s">
        <v>238</v>
      </c>
      <c r="E76" s="45">
        <v>106</v>
      </c>
      <c r="F76" s="48"/>
      <c r="G76" s="48"/>
      <c r="H76" s="43">
        <v>44.3397</v>
      </c>
      <c r="I76" s="43">
        <v>21.9288</v>
      </c>
      <c r="J76" s="78">
        <v>2</v>
      </c>
      <c r="K76" s="125">
        <v>0.0685</v>
      </c>
      <c r="L76" s="80">
        <v>1</v>
      </c>
      <c r="M76" s="92">
        <v>3.4</v>
      </c>
      <c r="N76" s="82">
        <f t="shared" si="6"/>
        <v>0.2329</v>
      </c>
      <c r="O76" s="83"/>
      <c r="P76" s="84"/>
    </row>
    <row r="77" s="1" customFormat="1" spans="1:16">
      <c r="A77" s="38">
        <v>69</v>
      </c>
      <c r="B77" s="97" t="s">
        <v>107</v>
      </c>
      <c r="C77" s="48"/>
      <c r="D77" s="40" t="s">
        <v>46</v>
      </c>
      <c r="E77" s="45">
        <v>142</v>
      </c>
      <c r="F77" s="48"/>
      <c r="G77" s="48"/>
      <c r="H77" s="43">
        <v>20.1861</v>
      </c>
      <c r="I77" s="43">
        <v>31.7457</v>
      </c>
      <c r="J77" s="78">
        <v>1</v>
      </c>
      <c r="K77" s="79">
        <f>(H77+1)*(I77+1)*J77/E77/100/0.9144</f>
        <v>0.0534294538379666</v>
      </c>
      <c r="L77" s="80">
        <v>1</v>
      </c>
      <c r="M77" s="92">
        <v>6</v>
      </c>
      <c r="N77" s="82">
        <f t="shared" ref="N77:N93" si="7">K77*L77*M77</f>
        <v>0.320576723027799</v>
      </c>
      <c r="O77" s="83"/>
      <c r="P77" s="84"/>
    </row>
    <row r="78" s="1" customFormat="1" spans="1:17">
      <c r="A78" s="38">
        <v>70</v>
      </c>
      <c r="B78" s="97" t="s">
        <v>239</v>
      </c>
      <c r="C78" s="48"/>
      <c r="D78" s="40" t="s">
        <v>240</v>
      </c>
      <c r="E78" s="45"/>
      <c r="F78" s="48"/>
      <c r="G78" s="48"/>
      <c r="H78" s="43">
        <v>24.4476</v>
      </c>
      <c r="I78" s="43">
        <v>3.4594</v>
      </c>
      <c r="J78" s="78">
        <v>1</v>
      </c>
      <c r="K78" s="79">
        <f t="shared" ref="K78:K93" si="8">H78*I78*J78/11233</f>
        <v>0.00752906858719843</v>
      </c>
      <c r="L78" s="80">
        <v>1</v>
      </c>
      <c r="M78" s="92">
        <v>12</v>
      </c>
      <c r="N78" s="82">
        <f t="shared" si="7"/>
        <v>0.0903488230463812</v>
      </c>
      <c r="O78" s="126"/>
      <c r="P78" s="127"/>
      <c r="Q78" s="1">
        <f>M78*K78</f>
        <v>0.0903488230463812</v>
      </c>
    </row>
    <row r="79" s="1" customFormat="1" spans="1:17">
      <c r="A79" s="38">
        <v>71</v>
      </c>
      <c r="B79" s="97" t="s">
        <v>241</v>
      </c>
      <c r="C79" s="48"/>
      <c r="D79" s="40" t="s">
        <v>242</v>
      </c>
      <c r="E79" s="45"/>
      <c r="F79" s="48"/>
      <c r="G79" s="48"/>
      <c r="H79" s="43">
        <v>21.2233</v>
      </c>
      <c r="I79" s="43">
        <v>1.4287</v>
      </c>
      <c r="J79" s="78">
        <v>2</v>
      </c>
      <c r="K79" s="79">
        <f t="shared" si="8"/>
        <v>0.00539868756520965</v>
      </c>
      <c r="L79" s="80">
        <v>1</v>
      </c>
      <c r="M79" s="92">
        <v>9</v>
      </c>
      <c r="N79" s="82">
        <f t="shared" si="7"/>
        <v>0.0485881880868868</v>
      </c>
      <c r="O79" s="83"/>
      <c r="P79" s="84"/>
      <c r="Q79" s="1">
        <f t="shared" ref="Q79:Q93" si="9">M79*K79</f>
        <v>0.0485881880868868</v>
      </c>
    </row>
    <row r="80" s="1" customFormat="1" spans="1:17">
      <c r="A80" s="38">
        <v>72</v>
      </c>
      <c r="B80" s="97" t="s">
        <v>243</v>
      </c>
      <c r="C80" s="48"/>
      <c r="D80" s="40" t="s">
        <v>244</v>
      </c>
      <c r="E80" s="45"/>
      <c r="F80" s="48"/>
      <c r="G80" s="48"/>
      <c r="H80" s="43">
        <v>40.864</v>
      </c>
      <c r="I80" s="43">
        <v>22.2429</v>
      </c>
      <c r="J80" s="78">
        <v>1</v>
      </c>
      <c r="K80" s="79">
        <f t="shared" si="8"/>
        <v>0.0809163950502982</v>
      </c>
      <c r="L80" s="80">
        <v>1</v>
      </c>
      <c r="M80" s="92">
        <v>22.5</v>
      </c>
      <c r="N80" s="82">
        <f t="shared" si="7"/>
        <v>1.82061888863171</v>
      </c>
      <c r="O80" s="83"/>
      <c r="P80" s="84"/>
      <c r="Q80" s="1">
        <f t="shared" si="9"/>
        <v>1.82061888863171</v>
      </c>
    </row>
    <row r="81" s="1" customFormat="1" spans="1:17">
      <c r="A81" s="38">
        <v>73</v>
      </c>
      <c r="B81" s="97" t="s">
        <v>245</v>
      </c>
      <c r="C81" s="48"/>
      <c r="D81" s="40" t="s">
        <v>246</v>
      </c>
      <c r="E81" s="45"/>
      <c r="F81" s="48"/>
      <c r="G81" s="48"/>
      <c r="H81" s="43">
        <v>12.1</v>
      </c>
      <c r="I81" s="43">
        <v>8.2999</v>
      </c>
      <c r="J81" s="78">
        <v>1</v>
      </c>
      <c r="K81" s="79">
        <f t="shared" si="8"/>
        <v>0.00894051366509392</v>
      </c>
      <c r="L81" s="80">
        <v>1</v>
      </c>
      <c r="M81" s="92">
        <v>12</v>
      </c>
      <c r="N81" s="82">
        <f t="shared" si="7"/>
        <v>0.107286163981127</v>
      </c>
      <c r="O81" s="83"/>
      <c r="P81" s="84"/>
      <c r="Q81" s="1">
        <f t="shared" si="9"/>
        <v>0.107286163981127</v>
      </c>
    </row>
    <row r="82" s="1" customFormat="1" spans="1:17">
      <c r="A82" s="38">
        <v>74</v>
      </c>
      <c r="B82" s="97" t="s">
        <v>245</v>
      </c>
      <c r="C82" s="48"/>
      <c r="D82" s="40" t="s">
        <v>188</v>
      </c>
      <c r="E82" s="45"/>
      <c r="F82" s="48"/>
      <c r="G82" s="48"/>
      <c r="H82" s="43">
        <v>10.5888</v>
      </c>
      <c r="I82" s="43">
        <v>16.0109</v>
      </c>
      <c r="J82" s="78">
        <v>1</v>
      </c>
      <c r="K82" s="79">
        <f t="shared" si="8"/>
        <v>0.0150926927730793</v>
      </c>
      <c r="L82" s="80">
        <v>1</v>
      </c>
      <c r="M82" s="92">
        <v>12</v>
      </c>
      <c r="N82" s="82">
        <f t="shared" si="7"/>
        <v>0.181112313276952</v>
      </c>
      <c r="O82" s="83"/>
      <c r="P82" s="84"/>
      <c r="Q82" s="1">
        <f t="shared" si="9"/>
        <v>0.181112313276952</v>
      </c>
    </row>
    <row r="83" s="1" customFormat="1" spans="1:17">
      <c r="A83" s="38">
        <v>75</v>
      </c>
      <c r="B83" s="97" t="s">
        <v>247</v>
      </c>
      <c r="C83" s="48"/>
      <c r="D83" s="40" t="s">
        <v>216</v>
      </c>
      <c r="E83" s="45"/>
      <c r="F83" s="48"/>
      <c r="G83" s="48"/>
      <c r="H83" s="43">
        <v>10.5888</v>
      </c>
      <c r="I83" s="43">
        <v>16.0109</v>
      </c>
      <c r="J83" s="78">
        <v>1</v>
      </c>
      <c r="K83" s="79">
        <f t="shared" si="8"/>
        <v>0.0150926927730793</v>
      </c>
      <c r="L83" s="80">
        <v>1</v>
      </c>
      <c r="M83" s="92">
        <v>9</v>
      </c>
      <c r="N83" s="82">
        <f t="shared" si="7"/>
        <v>0.135834234957714</v>
      </c>
      <c r="O83" s="83"/>
      <c r="P83" s="84"/>
      <c r="Q83" s="1">
        <f t="shared" si="9"/>
        <v>0.135834234957714</v>
      </c>
    </row>
    <row r="84" s="1" customFormat="1" spans="1:17">
      <c r="A84" s="38">
        <v>76</v>
      </c>
      <c r="B84" s="97" t="s">
        <v>248</v>
      </c>
      <c r="C84" s="48"/>
      <c r="D84" s="40" t="s">
        <v>182</v>
      </c>
      <c r="E84" s="45"/>
      <c r="F84" s="48"/>
      <c r="G84" s="48"/>
      <c r="H84" s="43">
        <v>6.99</v>
      </c>
      <c r="I84" s="43">
        <v>0.79</v>
      </c>
      <c r="J84" s="78">
        <v>2</v>
      </c>
      <c r="K84" s="79">
        <f t="shared" si="8"/>
        <v>0.000983192379595834</v>
      </c>
      <c r="L84" s="80">
        <v>1</v>
      </c>
      <c r="M84" s="92">
        <v>8</v>
      </c>
      <c r="N84" s="82">
        <f t="shared" si="7"/>
        <v>0.00786553903676667</v>
      </c>
      <c r="O84" s="83"/>
      <c r="P84" s="84"/>
      <c r="Q84" s="1">
        <f t="shared" si="9"/>
        <v>0.00786553903676667</v>
      </c>
    </row>
    <row r="85" s="1" customFormat="1" spans="1:17">
      <c r="A85" s="38">
        <v>77</v>
      </c>
      <c r="B85" s="97" t="s">
        <v>248</v>
      </c>
      <c r="C85" s="48"/>
      <c r="D85" s="40" t="s">
        <v>182</v>
      </c>
      <c r="E85" s="45"/>
      <c r="F85" s="48"/>
      <c r="G85" s="48"/>
      <c r="H85" s="43">
        <v>14.6</v>
      </c>
      <c r="I85" s="43">
        <v>0.79</v>
      </c>
      <c r="J85" s="78">
        <v>1</v>
      </c>
      <c r="K85" s="79">
        <f t="shared" si="8"/>
        <v>0.00102679604736046</v>
      </c>
      <c r="L85" s="80">
        <v>1</v>
      </c>
      <c r="M85" s="92">
        <v>8</v>
      </c>
      <c r="N85" s="82">
        <f t="shared" si="7"/>
        <v>0.00821436837888365</v>
      </c>
      <c r="O85" s="83"/>
      <c r="P85" s="84"/>
      <c r="Q85" s="1">
        <f t="shared" si="9"/>
        <v>0.00821436837888365</v>
      </c>
    </row>
    <row r="86" s="1" customFormat="1" spans="1:17">
      <c r="A86" s="38">
        <v>78</v>
      </c>
      <c r="B86" s="97" t="s">
        <v>248</v>
      </c>
      <c r="C86" s="48"/>
      <c r="D86" s="40" t="s">
        <v>249</v>
      </c>
      <c r="E86" s="45"/>
      <c r="F86" s="48"/>
      <c r="G86" s="48"/>
      <c r="H86" s="43">
        <v>20.32</v>
      </c>
      <c r="I86" s="43">
        <v>0.79</v>
      </c>
      <c r="J86" s="78">
        <v>1</v>
      </c>
      <c r="K86" s="79">
        <f t="shared" si="8"/>
        <v>0.00142907504673729</v>
      </c>
      <c r="L86" s="80">
        <v>1</v>
      </c>
      <c r="M86" s="92">
        <v>8</v>
      </c>
      <c r="N86" s="82">
        <f t="shared" si="7"/>
        <v>0.0114326003738983</v>
      </c>
      <c r="O86" s="83"/>
      <c r="P86" s="84"/>
      <c r="Q86" s="1">
        <f t="shared" si="9"/>
        <v>0.0114326003738983</v>
      </c>
    </row>
    <row r="87" s="1" customFormat="1" spans="1:17">
      <c r="A87" s="38">
        <v>79</v>
      </c>
      <c r="B87" s="97" t="s">
        <v>248</v>
      </c>
      <c r="C87" s="48"/>
      <c r="D87" s="40" t="s">
        <v>249</v>
      </c>
      <c r="E87" s="45"/>
      <c r="F87" s="48"/>
      <c r="G87" s="48"/>
      <c r="H87" s="43">
        <v>25.4</v>
      </c>
      <c r="I87" s="43">
        <v>0.79</v>
      </c>
      <c r="J87" s="78">
        <v>2</v>
      </c>
      <c r="K87" s="79">
        <f t="shared" si="8"/>
        <v>0.00357268761684323</v>
      </c>
      <c r="L87" s="80">
        <v>1</v>
      </c>
      <c r="M87" s="92">
        <v>8</v>
      </c>
      <c r="N87" s="82">
        <f t="shared" si="7"/>
        <v>0.0285815009347458</v>
      </c>
      <c r="O87" s="83"/>
      <c r="P87" s="84"/>
      <c r="Q87" s="1">
        <f t="shared" si="9"/>
        <v>0.0285815009347458</v>
      </c>
    </row>
    <row r="88" s="1" customFormat="1" spans="1:17">
      <c r="A88" s="38">
        <v>80</v>
      </c>
      <c r="B88" s="97" t="s">
        <v>248</v>
      </c>
      <c r="C88" s="48"/>
      <c r="D88" s="40" t="s">
        <v>211</v>
      </c>
      <c r="E88" s="45"/>
      <c r="F88" s="48"/>
      <c r="G88" s="48"/>
      <c r="H88" s="43">
        <v>14.6</v>
      </c>
      <c r="I88" s="43">
        <v>0.79</v>
      </c>
      <c r="J88" s="78">
        <v>1</v>
      </c>
      <c r="K88" s="79">
        <f t="shared" si="8"/>
        <v>0.00102679604736046</v>
      </c>
      <c r="L88" s="80">
        <v>1</v>
      </c>
      <c r="M88" s="92">
        <v>8</v>
      </c>
      <c r="N88" s="82">
        <f t="shared" si="7"/>
        <v>0.00821436837888365</v>
      </c>
      <c r="O88" s="83"/>
      <c r="P88" s="84"/>
      <c r="Q88" s="1">
        <f t="shared" si="9"/>
        <v>0.00821436837888365</v>
      </c>
    </row>
    <row r="89" s="1" customFormat="1" spans="1:17">
      <c r="A89" s="38">
        <v>81</v>
      </c>
      <c r="B89" s="97" t="s">
        <v>248</v>
      </c>
      <c r="C89" s="48"/>
      <c r="D89" s="40" t="s">
        <v>211</v>
      </c>
      <c r="E89" s="45"/>
      <c r="F89" s="48"/>
      <c r="G89" s="48"/>
      <c r="H89" s="43">
        <v>36.19</v>
      </c>
      <c r="I89" s="43">
        <v>0.79</v>
      </c>
      <c r="J89" s="78">
        <v>2</v>
      </c>
      <c r="K89" s="79">
        <f t="shared" si="8"/>
        <v>0.00509037656903766</v>
      </c>
      <c r="L89" s="80">
        <v>1</v>
      </c>
      <c r="M89" s="92">
        <v>8</v>
      </c>
      <c r="N89" s="82">
        <f t="shared" si="7"/>
        <v>0.0407230125523013</v>
      </c>
      <c r="O89" s="83"/>
      <c r="P89" s="84"/>
      <c r="Q89" s="1">
        <f t="shared" si="9"/>
        <v>0.0407230125523013</v>
      </c>
    </row>
    <row r="90" s="1" customFormat="1" spans="1:17">
      <c r="A90" s="38">
        <v>82</v>
      </c>
      <c r="B90" s="97" t="s">
        <v>248</v>
      </c>
      <c r="C90" s="48"/>
      <c r="D90" s="40" t="s">
        <v>211</v>
      </c>
      <c r="E90" s="45"/>
      <c r="F90" s="48"/>
      <c r="G90" s="48"/>
      <c r="H90" s="43">
        <v>31.11</v>
      </c>
      <c r="I90" s="43">
        <v>0.79</v>
      </c>
      <c r="J90" s="78">
        <v>2</v>
      </c>
      <c r="K90" s="79">
        <f t="shared" si="8"/>
        <v>0.00437583904566901</v>
      </c>
      <c r="L90" s="80">
        <v>1</v>
      </c>
      <c r="M90" s="92">
        <v>8</v>
      </c>
      <c r="N90" s="82">
        <f t="shared" si="7"/>
        <v>0.0350067123653521</v>
      </c>
      <c r="O90" s="83"/>
      <c r="P90" s="84"/>
      <c r="Q90" s="1">
        <f t="shared" si="9"/>
        <v>0.0350067123653521</v>
      </c>
    </row>
    <row r="91" s="1" customFormat="1" spans="1:17">
      <c r="A91" s="38">
        <v>83</v>
      </c>
      <c r="B91" s="97" t="s">
        <v>248</v>
      </c>
      <c r="C91" s="48"/>
      <c r="D91" s="40" t="s">
        <v>211</v>
      </c>
      <c r="E91" s="45"/>
      <c r="F91" s="48"/>
      <c r="G91" s="48"/>
      <c r="H91" s="43">
        <v>24.13</v>
      </c>
      <c r="I91" s="43">
        <v>0.79</v>
      </c>
      <c r="J91" s="78">
        <v>1</v>
      </c>
      <c r="K91" s="79">
        <f t="shared" si="8"/>
        <v>0.00169702661800053</v>
      </c>
      <c r="L91" s="80">
        <v>1</v>
      </c>
      <c r="M91" s="92">
        <v>8</v>
      </c>
      <c r="N91" s="82">
        <f t="shared" si="7"/>
        <v>0.0135762129440043</v>
      </c>
      <c r="O91" s="83"/>
      <c r="P91" s="84"/>
      <c r="Q91" s="1">
        <f t="shared" si="9"/>
        <v>0.0135762129440043</v>
      </c>
    </row>
    <row r="92" s="1" customFormat="1" spans="1:17">
      <c r="A92" s="38">
        <v>84</v>
      </c>
      <c r="B92" s="97" t="s">
        <v>248</v>
      </c>
      <c r="C92" s="48"/>
      <c r="D92" s="40" t="s">
        <v>211</v>
      </c>
      <c r="E92" s="45"/>
      <c r="F92" s="48"/>
      <c r="G92" s="48"/>
      <c r="H92" s="43">
        <v>18.42</v>
      </c>
      <c r="I92" s="43">
        <v>0.79</v>
      </c>
      <c r="J92" s="78">
        <v>1</v>
      </c>
      <c r="K92" s="79">
        <f t="shared" si="8"/>
        <v>0.00129545090358764</v>
      </c>
      <c r="L92" s="80">
        <v>1</v>
      </c>
      <c r="M92" s="92">
        <v>8</v>
      </c>
      <c r="N92" s="82">
        <f t="shared" si="7"/>
        <v>0.0103636072287012</v>
      </c>
      <c r="O92" s="83"/>
      <c r="P92" s="84"/>
      <c r="Q92" s="1">
        <f t="shared" si="9"/>
        <v>0.0103636072287012</v>
      </c>
    </row>
    <row r="93" s="1" customFormat="1" spans="1:17">
      <c r="A93" s="38">
        <v>85</v>
      </c>
      <c r="B93" s="97" t="s">
        <v>248</v>
      </c>
      <c r="C93" s="48"/>
      <c r="D93" s="40" t="s">
        <v>211</v>
      </c>
      <c r="E93" s="45"/>
      <c r="F93" s="48"/>
      <c r="G93" s="48"/>
      <c r="H93" s="43">
        <v>20.32</v>
      </c>
      <c r="I93" s="43">
        <v>0.79</v>
      </c>
      <c r="J93" s="78">
        <v>1</v>
      </c>
      <c r="K93" s="79">
        <f t="shared" si="8"/>
        <v>0.00142907504673729</v>
      </c>
      <c r="L93" s="80">
        <v>1</v>
      </c>
      <c r="M93" s="92">
        <v>8</v>
      </c>
      <c r="N93" s="82">
        <f t="shared" si="7"/>
        <v>0.0114326003738983</v>
      </c>
      <c r="O93" s="83"/>
      <c r="P93" s="84"/>
      <c r="Q93" s="1">
        <f t="shared" si="9"/>
        <v>0.0114326003738983</v>
      </c>
    </row>
    <row r="94" s="1" customFormat="1" spans="1:16">
      <c r="A94" s="98" t="s">
        <v>109</v>
      </c>
      <c r="B94" s="98"/>
      <c r="C94" s="98"/>
      <c r="D94" s="99"/>
      <c r="E94" s="98"/>
      <c r="F94" s="98"/>
      <c r="G94" s="98"/>
      <c r="H94" s="100"/>
      <c r="I94" s="100"/>
      <c r="J94" s="100"/>
      <c r="K94" s="100"/>
      <c r="L94" s="128"/>
      <c r="M94" s="129"/>
      <c r="N94" s="130">
        <f>SUM(N9:N93)</f>
        <v>42.7650471848069</v>
      </c>
      <c r="O94" s="131">
        <f>N94/N172</f>
        <v>0.212566073669177</v>
      </c>
      <c r="P94" s="132"/>
    </row>
    <row r="95" s="1" customFormat="1" spans="1:16">
      <c r="A95" s="101"/>
      <c r="B95" s="102" t="s">
        <v>110</v>
      </c>
      <c r="C95" s="102"/>
      <c r="D95" s="103"/>
      <c r="E95" s="102"/>
      <c r="F95" s="102"/>
      <c r="G95" s="102"/>
      <c r="H95" s="104"/>
      <c r="I95" s="104"/>
      <c r="J95" s="104"/>
      <c r="K95" s="104"/>
      <c r="L95" s="104"/>
      <c r="M95" s="133"/>
      <c r="N95" s="104"/>
      <c r="O95" s="104"/>
      <c r="P95" s="104"/>
    </row>
    <row r="96" s="1" customFormat="1" spans="1:16">
      <c r="A96" s="105" t="s">
        <v>23</v>
      </c>
      <c r="B96" s="22" t="s">
        <v>24</v>
      </c>
      <c r="C96" s="22" t="s">
        <v>25</v>
      </c>
      <c r="D96" s="22" t="s">
        <v>26</v>
      </c>
      <c r="E96" s="22" t="s">
        <v>27</v>
      </c>
      <c r="F96" s="22"/>
      <c r="G96" s="26" t="s">
        <v>28</v>
      </c>
      <c r="H96" s="24"/>
      <c r="I96" s="25"/>
      <c r="J96" s="67"/>
      <c r="K96" s="22" t="s">
        <v>30</v>
      </c>
      <c r="L96" s="22"/>
      <c r="M96" s="22"/>
      <c r="N96" s="22"/>
      <c r="O96" s="22"/>
      <c r="P96" s="22"/>
    </row>
    <row r="97" s="1" customFormat="1" spans="1:16">
      <c r="A97" s="105"/>
      <c r="B97" s="22"/>
      <c r="C97" s="22"/>
      <c r="D97" s="22"/>
      <c r="E97" s="106" t="s">
        <v>111</v>
      </c>
      <c r="F97" s="106" t="s">
        <v>112</v>
      </c>
      <c r="G97" s="107" t="s">
        <v>33</v>
      </c>
      <c r="H97" s="31" t="s">
        <v>34</v>
      </c>
      <c r="I97" s="31" t="s">
        <v>35</v>
      </c>
      <c r="J97" s="31" t="s">
        <v>36</v>
      </c>
      <c r="K97" s="31" t="s">
        <v>113</v>
      </c>
      <c r="L97" s="68" t="s">
        <v>38</v>
      </c>
      <c r="M97" s="69" t="s">
        <v>114</v>
      </c>
      <c r="N97" s="70" t="s">
        <v>40</v>
      </c>
      <c r="O97" s="134" t="s">
        <v>41</v>
      </c>
      <c r="P97" s="31" t="s">
        <v>42</v>
      </c>
    </row>
    <row r="98" s="1" customFormat="1" spans="1:16">
      <c r="A98" s="108">
        <v>1</v>
      </c>
      <c r="B98" s="97" t="s">
        <v>115</v>
      </c>
      <c r="C98" s="109"/>
      <c r="D98" s="40" t="s">
        <v>116</v>
      </c>
      <c r="E98" s="110"/>
      <c r="F98" s="110"/>
      <c r="G98" s="110"/>
      <c r="H98" s="43">
        <v>3.81</v>
      </c>
      <c r="I98" s="135"/>
      <c r="J98" s="78">
        <v>1</v>
      </c>
      <c r="K98" s="136">
        <f>H98*J98/91.44</f>
        <v>0.0416666666666667</v>
      </c>
      <c r="L98" s="137">
        <v>1</v>
      </c>
      <c r="M98" s="88">
        <v>0.46</v>
      </c>
      <c r="N98" s="138">
        <f t="shared" ref="N98:N135" si="10">K98*L98*M98</f>
        <v>0.0191666666666667</v>
      </c>
      <c r="O98" s="139"/>
      <c r="P98" s="140"/>
    </row>
    <row r="99" s="1" customFormat="1" spans="1:16">
      <c r="A99" s="108">
        <v>2</v>
      </c>
      <c r="B99" s="97" t="s">
        <v>117</v>
      </c>
      <c r="C99" s="111"/>
      <c r="D99" s="40" t="s">
        <v>66</v>
      </c>
      <c r="E99" s="112"/>
      <c r="F99" s="113"/>
      <c r="G99" s="113"/>
      <c r="H99" s="43">
        <v>3.81</v>
      </c>
      <c r="I99" s="141"/>
      <c r="J99" s="78">
        <v>1</v>
      </c>
      <c r="K99" s="136">
        <f t="shared" ref="K99:K123" si="11">H99*J99/91.44</f>
        <v>0.0416666666666667</v>
      </c>
      <c r="L99" s="137">
        <v>1</v>
      </c>
      <c r="M99" s="88">
        <v>0.46</v>
      </c>
      <c r="N99" s="138">
        <f t="shared" si="10"/>
        <v>0.0191666666666667</v>
      </c>
      <c r="O99" s="139"/>
      <c r="P99" s="140"/>
    </row>
    <row r="100" s="1" customFormat="1" spans="1:16">
      <c r="A100" s="108">
        <v>3</v>
      </c>
      <c r="B100" s="97" t="s">
        <v>250</v>
      </c>
      <c r="C100" s="114"/>
      <c r="D100" s="40" t="s">
        <v>51</v>
      </c>
      <c r="E100" s="114"/>
      <c r="F100" s="114"/>
      <c r="G100" s="114"/>
      <c r="H100" s="43">
        <v>22.86</v>
      </c>
      <c r="I100" s="142"/>
      <c r="J100" s="78">
        <v>2</v>
      </c>
      <c r="K100" s="136">
        <f t="shared" si="11"/>
        <v>0.5</v>
      </c>
      <c r="L100" s="143">
        <v>1</v>
      </c>
      <c r="M100" s="88">
        <v>5.5</v>
      </c>
      <c r="N100" s="144">
        <f t="shared" si="10"/>
        <v>2.75</v>
      </c>
      <c r="O100" s="139"/>
      <c r="P100" s="140"/>
    </row>
    <row r="101" s="1" customFormat="1" spans="1:16">
      <c r="A101" s="108">
        <v>4</v>
      </c>
      <c r="B101" s="97" t="s">
        <v>118</v>
      </c>
      <c r="C101" s="115"/>
      <c r="D101" s="40" t="s">
        <v>116</v>
      </c>
      <c r="E101" s="114"/>
      <c r="F101" s="115"/>
      <c r="G101" s="115"/>
      <c r="H101" s="43">
        <v>21.2725</v>
      </c>
      <c r="I101" s="142"/>
      <c r="J101" s="78">
        <v>1</v>
      </c>
      <c r="K101" s="136">
        <f t="shared" si="11"/>
        <v>0.232638888888889</v>
      </c>
      <c r="L101" s="143">
        <v>1</v>
      </c>
      <c r="M101" s="88">
        <v>1.2</v>
      </c>
      <c r="N101" s="144">
        <f t="shared" si="10"/>
        <v>0.279166666666667</v>
      </c>
      <c r="O101" s="139"/>
      <c r="P101" s="140"/>
    </row>
    <row r="102" s="1" customFormat="1" spans="1:16">
      <c r="A102" s="108">
        <v>5</v>
      </c>
      <c r="B102" s="116" t="s">
        <v>119</v>
      </c>
      <c r="C102" s="117"/>
      <c r="D102" s="40" t="s">
        <v>84</v>
      </c>
      <c r="E102" s="117"/>
      <c r="F102" s="117"/>
      <c r="G102" s="117"/>
      <c r="H102" s="43">
        <v>30.48</v>
      </c>
      <c r="I102" s="142"/>
      <c r="J102" s="78">
        <v>1</v>
      </c>
      <c r="K102" s="136">
        <f t="shared" si="11"/>
        <v>0.333333333333333</v>
      </c>
      <c r="L102" s="143">
        <v>1</v>
      </c>
      <c r="M102" s="88">
        <v>0.35</v>
      </c>
      <c r="N102" s="138">
        <f t="shared" si="10"/>
        <v>0.116666666666667</v>
      </c>
      <c r="O102" s="139"/>
      <c r="P102" s="140"/>
    </row>
    <row r="103" s="1" customFormat="1" spans="1:16">
      <c r="A103" s="108">
        <v>6</v>
      </c>
      <c r="B103" s="116" t="s">
        <v>119</v>
      </c>
      <c r="C103" s="117"/>
      <c r="D103" s="40" t="s">
        <v>251</v>
      </c>
      <c r="E103" s="117"/>
      <c r="F103" s="117"/>
      <c r="G103" s="117"/>
      <c r="H103" s="43">
        <v>25.4</v>
      </c>
      <c r="I103" s="142"/>
      <c r="J103" s="78">
        <v>2</v>
      </c>
      <c r="K103" s="136">
        <f t="shared" si="11"/>
        <v>0.555555555555556</v>
      </c>
      <c r="L103" s="143">
        <v>1</v>
      </c>
      <c r="M103" s="88">
        <v>0.35</v>
      </c>
      <c r="N103" s="138">
        <f t="shared" si="10"/>
        <v>0.194444444444444</v>
      </c>
      <c r="O103" s="139"/>
      <c r="P103" s="140"/>
    </row>
    <row r="104" s="1" customFormat="1" spans="1:16">
      <c r="A104" s="108">
        <v>7</v>
      </c>
      <c r="B104" s="116" t="s">
        <v>119</v>
      </c>
      <c r="C104" s="117"/>
      <c r="D104" s="40" t="s">
        <v>51</v>
      </c>
      <c r="E104" s="117"/>
      <c r="F104" s="117"/>
      <c r="G104" s="117"/>
      <c r="H104" s="43">
        <v>45.72</v>
      </c>
      <c r="I104" s="142"/>
      <c r="J104" s="78">
        <v>2</v>
      </c>
      <c r="K104" s="136">
        <f t="shared" si="11"/>
        <v>1</v>
      </c>
      <c r="L104" s="143">
        <v>1</v>
      </c>
      <c r="M104" s="88">
        <v>0.35</v>
      </c>
      <c r="N104" s="138">
        <f t="shared" si="10"/>
        <v>0.35</v>
      </c>
      <c r="O104" s="139"/>
      <c r="P104" s="140"/>
    </row>
    <row r="105" s="1" customFormat="1" ht="28.5" spans="1:16">
      <c r="A105" s="108">
        <v>8</v>
      </c>
      <c r="B105" s="116" t="s">
        <v>252</v>
      </c>
      <c r="C105" s="117"/>
      <c r="D105" s="40" t="s">
        <v>188</v>
      </c>
      <c r="E105" s="117"/>
      <c r="F105" s="117"/>
      <c r="G105" s="117"/>
      <c r="H105" s="43">
        <v>17.145</v>
      </c>
      <c r="I105" s="142"/>
      <c r="J105" s="78">
        <v>1</v>
      </c>
      <c r="K105" s="136">
        <f t="shared" si="11"/>
        <v>0.1875</v>
      </c>
      <c r="L105" s="143">
        <v>1</v>
      </c>
      <c r="M105" s="88">
        <v>0.67</v>
      </c>
      <c r="N105" s="138">
        <f t="shared" si="10"/>
        <v>0.125625</v>
      </c>
      <c r="O105" s="139"/>
      <c r="P105" s="140"/>
    </row>
    <row r="106" s="1" customFormat="1" ht="28.5" spans="1:16">
      <c r="A106" s="108">
        <v>9</v>
      </c>
      <c r="B106" s="116" t="s">
        <v>253</v>
      </c>
      <c r="C106" s="117"/>
      <c r="D106" s="40" t="s">
        <v>46</v>
      </c>
      <c r="E106" s="114"/>
      <c r="F106" s="117"/>
      <c r="G106" s="117"/>
      <c r="H106" s="43">
        <v>31.115</v>
      </c>
      <c r="I106" s="142"/>
      <c r="J106" s="78">
        <v>1</v>
      </c>
      <c r="K106" s="136">
        <f t="shared" si="11"/>
        <v>0.340277777777778</v>
      </c>
      <c r="L106" s="143">
        <v>1</v>
      </c>
      <c r="M106" s="88">
        <v>0.45</v>
      </c>
      <c r="N106" s="138">
        <f t="shared" si="10"/>
        <v>0.153125</v>
      </c>
      <c r="O106" s="139"/>
      <c r="P106" s="140"/>
    </row>
    <row r="107" s="1" customFormat="1" spans="1:16">
      <c r="A107" s="108">
        <v>10</v>
      </c>
      <c r="B107" s="97" t="s">
        <v>124</v>
      </c>
      <c r="C107" s="117"/>
      <c r="D107" s="40" t="s">
        <v>212</v>
      </c>
      <c r="E107" s="114"/>
      <c r="F107" s="117"/>
      <c r="G107" s="117"/>
      <c r="H107" s="43">
        <v>3.4925</v>
      </c>
      <c r="I107" s="142"/>
      <c r="J107" s="78">
        <v>2</v>
      </c>
      <c r="K107" s="136">
        <f t="shared" si="11"/>
        <v>0.0763888888888889</v>
      </c>
      <c r="L107" s="143">
        <v>1</v>
      </c>
      <c r="M107" s="88">
        <v>0.13</v>
      </c>
      <c r="N107" s="138">
        <f t="shared" si="10"/>
        <v>0.00993055555555556</v>
      </c>
      <c r="O107" s="139"/>
      <c r="P107" s="140"/>
    </row>
    <row r="108" s="1" customFormat="1" spans="1:16">
      <c r="A108" s="108">
        <v>11</v>
      </c>
      <c r="B108" s="97" t="s">
        <v>124</v>
      </c>
      <c r="C108" s="117"/>
      <c r="D108" s="40" t="s">
        <v>204</v>
      </c>
      <c r="E108" s="114"/>
      <c r="F108" s="117"/>
      <c r="G108" s="117"/>
      <c r="H108" s="43">
        <v>149.86</v>
      </c>
      <c r="I108" s="142"/>
      <c r="J108" s="78">
        <v>3</v>
      </c>
      <c r="K108" s="136">
        <f t="shared" si="11"/>
        <v>4.91666666666667</v>
      </c>
      <c r="L108" s="143">
        <v>1</v>
      </c>
      <c r="M108" s="88">
        <v>0.13</v>
      </c>
      <c r="N108" s="138">
        <f t="shared" si="10"/>
        <v>0.639166666666667</v>
      </c>
      <c r="O108" s="139"/>
      <c r="P108" s="140"/>
    </row>
    <row r="109" s="1" customFormat="1" spans="1:16">
      <c r="A109" s="108">
        <v>12</v>
      </c>
      <c r="B109" s="97" t="s">
        <v>124</v>
      </c>
      <c r="C109" s="117"/>
      <c r="D109" s="40" t="s">
        <v>178</v>
      </c>
      <c r="E109" s="114"/>
      <c r="F109" s="117"/>
      <c r="G109" s="117"/>
      <c r="H109" s="43">
        <v>43.18</v>
      </c>
      <c r="I109" s="142"/>
      <c r="J109" s="78">
        <v>1</v>
      </c>
      <c r="K109" s="136">
        <f t="shared" si="11"/>
        <v>0.472222222222222</v>
      </c>
      <c r="L109" s="143">
        <v>1</v>
      </c>
      <c r="M109" s="88">
        <v>0.13</v>
      </c>
      <c r="N109" s="138">
        <f t="shared" si="10"/>
        <v>0.0613888888888889</v>
      </c>
      <c r="O109" s="139"/>
      <c r="P109" s="140"/>
    </row>
    <row r="110" s="1" customFormat="1" spans="1:16">
      <c r="A110" s="108">
        <v>13</v>
      </c>
      <c r="B110" s="97" t="s">
        <v>124</v>
      </c>
      <c r="C110" s="117"/>
      <c r="D110" s="40" t="s">
        <v>240</v>
      </c>
      <c r="E110" s="114"/>
      <c r="F110" s="117"/>
      <c r="G110" s="117"/>
      <c r="H110" s="43">
        <v>24.4475</v>
      </c>
      <c r="I110" s="142"/>
      <c r="J110" s="78">
        <v>1</v>
      </c>
      <c r="K110" s="136">
        <f t="shared" si="11"/>
        <v>0.267361111111111</v>
      </c>
      <c r="L110" s="143">
        <v>1</v>
      </c>
      <c r="M110" s="88">
        <v>0.13</v>
      </c>
      <c r="N110" s="138">
        <f t="shared" si="10"/>
        <v>0.0347569444444445</v>
      </c>
      <c r="O110" s="139"/>
      <c r="P110" s="140"/>
    </row>
    <row r="111" s="1" customFormat="1" spans="1:16">
      <c r="A111" s="108">
        <v>14</v>
      </c>
      <c r="B111" s="97" t="s">
        <v>124</v>
      </c>
      <c r="C111" s="117"/>
      <c r="D111" s="40" t="s">
        <v>67</v>
      </c>
      <c r="E111" s="114"/>
      <c r="F111" s="117"/>
      <c r="G111" s="117"/>
      <c r="H111" s="43">
        <v>40.005</v>
      </c>
      <c r="I111" s="142"/>
      <c r="J111" s="78">
        <v>1</v>
      </c>
      <c r="K111" s="136">
        <f t="shared" si="11"/>
        <v>0.4375</v>
      </c>
      <c r="L111" s="143">
        <v>1</v>
      </c>
      <c r="M111" s="88">
        <v>0.13</v>
      </c>
      <c r="N111" s="138">
        <f t="shared" si="10"/>
        <v>0.056875</v>
      </c>
      <c r="O111" s="139"/>
      <c r="P111" s="140"/>
    </row>
    <row r="112" s="1" customFormat="1" spans="1:16">
      <c r="A112" s="108">
        <v>15</v>
      </c>
      <c r="B112" s="97" t="s">
        <v>124</v>
      </c>
      <c r="C112" s="117"/>
      <c r="D112" s="40" t="s">
        <v>211</v>
      </c>
      <c r="E112" s="114"/>
      <c r="F112" s="117"/>
      <c r="G112" s="117"/>
      <c r="H112" s="43">
        <v>128.27</v>
      </c>
      <c r="I112" s="142"/>
      <c r="J112" s="78">
        <v>1</v>
      </c>
      <c r="K112" s="136">
        <f t="shared" si="11"/>
        <v>1.40277777777778</v>
      </c>
      <c r="L112" s="143">
        <v>1</v>
      </c>
      <c r="M112" s="88">
        <v>0.13</v>
      </c>
      <c r="N112" s="138">
        <f t="shared" si="10"/>
        <v>0.182361111111111</v>
      </c>
      <c r="O112" s="139"/>
      <c r="P112" s="140"/>
    </row>
    <row r="113" s="1" customFormat="1" spans="1:16">
      <c r="A113" s="108">
        <v>16</v>
      </c>
      <c r="B113" s="97" t="s">
        <v>124</v>
      </c>
      <c r="C113" s="117"/>
      <c r="D113" s="40" t="s">
        <v>210</v>
      </c>
      <c r="E113" s="114"/>
      <c r="F113" s="117"/>
      <c r="G113" s="117"/>
      <c r="H113" s="43">
        <v>31.75</v>
      </c>
      <c r="I113" s="142"/>
      <c r="J113" s="78">
        <v>1</v>
      </c>
      <c r="K113" s="136">
        <f t="shared" si="11"/>
        <v>0.347222222222222</v>
      </c>
      <c r="L113" s="143">
        <v>1</v>
      </c>
      <c r="M113" s="88">
        <v>0.13</v>
      </c>
      <c r="N113" s="138">
        <f t="shared" si="10"/>
        <v>0.0451388888888889</v>
      </c>
      <c r="O113" s="139"/>
      <c r="P113" s="140"/>
    </row>
    <row r="114" s="1" customFormat="1" spans="1:16">
      <c r="A114" s="108">
        <v>17</v>
      </c>
      <c r="B114" s="97" t="s">
        <v>124</v>
      </c>
      <c r="C114" s="117"/>
      <c r="D114" s="40" t="s">
        <v>71</v>
      </c>
      <c r="E114" s="114"/>
      <c r="F114" s="117"/>
      <c r="G114" s="117"/>
      <c r="H114" s="43">
        <v>132.08</v>
      </c>
      <c r="I114" s="142"/>
      <c r="J114" s="78">
        <v>1</v>
      </c>
      <c r="K114" s="136">
        <f t="shared" si="11"/>
        <v>1.44444444444444</v>
      </c>
      <c r="L114" s="143">
        <v>1</v>
      </c>
      <c r="M114" s="88">
        <v>0.13</v>
      </c>
      <c r="N114" s="138">
        <f t="shared" si="10"/>
        <v>0.187777777777778</v>
      </c>
      <c r="O114" s="139"/>
      <c r="P114" s="140"/>
    </row>
    <row r="115" s="1" customFormat="1" spans="1:16">
      <c r="A115" s="108">
        <v>18</v>
      </c>
      <c r="B115" s="97" t="s">
        <v>124</v>
      </c>
      <c r="C115" s="117"/>
      <c r="D115" s="40" t="s">
        <v>182</v>
      </c>
      <c r="E115" s="114"/>
      <c r="F115" s="117"/>
      <c r="G115" s="117"/>
      <c r="H115" s="43">
        <v>4.445</v>
      </c>
      <c r="I115" s="142"/>
      <c r="J115" s="78">
        <v>2</v>
      </c>
      <c r="K115" s="136">
        <f t="shared" si="11"/>
        <v>0.0972222222222222</v>
      </c>
      <c r="L115" s="143">
        <v>1</v>
      </c>
      <c r="M115" s="88">
        <v>0.13</v>
      </c>
      <c r="N115" s="138">
        <f t="shared" si="10"/>
        <v>0.0126388888888889</v>
      </c>
      <c r="O115" s="139"/>
      <c r="P115" s="140"/>
    </row>
    <row r="116" s="1" customFormat="1" ht="28.5" spans="1:16">
      <c r="A116" s="108">
        <v>19</v>
      </c>
      <c r="B116" s="116" t="s">
        <v>254</v>
      </c>
      <c r="C116" s="117"/>
      <c r="D116" s="40" t="s">
        <v>185</v>
      </c>
      <c r="E116" s="114"/>
      <c r="F116" s="117"/>
      <c r="G116" s="117"/>
      <c r="H116" s="43">
        <v>27.94</v>
      </c>
      <c r="I116" s="142"/>
      <c r="J116" s="78">
        <v>1</v>
      </c>
      <c r="K116" s="136">
        <f t="shared" si="11"/>
        <v>0.305555555555556</v>
      </c>
      <c r="L116" s="143">
        <v>1</v>
      </c>
      <c r="M116" s="88">
        <v>0.21</v>
      </c>
      <c r="N116" s="138">
        <f t="shared" si="10"/>
        <v>0.0641666666666667</v>
      </c>
      <c r="O116" s="139"/>
      <c r="P116" s="140"/>
    </row>
    <row r="117" s="3" customFormat="1" ht="33" customHeight="1" spans="1:16">
      <c r="A117" s="108">
        <v>20</v>
      </c>
      <c r="B117" s="116" t="s">
        <v>254</v>
      </c>
      <c r="C117" s="117"/>
      <c r="D117" s="40" t="s">
        <v>212</v>
      </c>
      <c r="E117" s="118"/>
      <c r="F117" s="117"/>
      <c r="G117" s="117"/>
      <c r="H117" s="43">
        <v>31.75</v>
      </c>
      <c r="I117" s="142"/>
      <c r="J117" s="78">
        <v>1</v>
      </c>
      <c r="K117" s="136">
        <f t="shared" si="11"/>
        <v>0.347222222222222</v>
      </c>
      <c r="L117" s="143">
        <v>1</v>
      </c>
      <c r="M117" s="145">
        <v>0.21</v>
      </c>
      <c r="N117" s="146">
        <f t="shared" si="10"/>
        <v>0.0729166666666667</v>
      </c>
      <c r="O117" s="147"/>
      <c r="P117" s="148"/>
    </row>
    <row r="118" s="1" customFormat="1" spans="1:16">
      <c r="A118" s="108">
        <v>21</v>
      </c>
      <c r="B118" s="97" t="s">
        <v>126</v>
      </c>
      <c r="C118" s="114"/>
      <c r="D118" s="40" t="s">
        <v>182</v>
      </c>
      <c r="E118" s="110"/>
      <c r="F118" s="110"/>
      <c r="G118" s="110"/>
      <c r="H118" s="43">
        <v>23.8125</v>
      </c>
      <c r="I118" s="142"/>
      <c r="J118" s="78">
        <v>1</v>
      </c>
      <c r="K118" s="136">
        <f t="shared" si="11"/>
        <v>0.260416666666667</v>
      </c>
      <c r="L118" s="143">
        <v>1</v>
      </c>
      <c r="M118" s="88">
        <v>0.31</v>
      </c>
      <c r="N118" s="144">
        <f t="shared" si="10"/>
        <v>0.0807291666666667</v>
      </c>
      <c r="O118" s="139"/>
      <c r="P118" s="140"/>
    </row>
    <row r="119" s="1" customFormat="1" spans="1:16">
      <c r="A119" s="108">
        <v>22</v>
      </c>
      <c r="B119" s="97" t="s">
        <v>126</v>
      </c>
      <c r="C119" s="114"/>
      <c r="D119" s="40" t="s">
        <v>212</v>
      </c>
      <c r="E119" s="110"/>
      <c r="F119" s="110"/>
      <c r="G119" s="110"/>
      <c r="H119" s="43">
        <v>27.305</v>
      </c>
      <c r="I119" s="142"/>
      <c r="J119" s="78">
        <v>1</v>
      </c>
      <c r="K119" s="136">
        <f t="shared" si="11"/>
        <v>0.298611111111111</v>
      </c>
      <c r="L119" s="143">
        <v>1</v>
      </c>
      <c r="M119" s="88">
        <v>0.31</v>
      </c>
      <c r="N119" s="144">
        <f t="shared" si="10"/>
        <v>0.0925694444444444</v>
      </c>
      <c r="O119" s="139"/>
      <c r="P119" s="140"/>
    </row>
    <row r="120" s="1" customFormat="1" ht="28.5" spans="1:16">
      <c r="A120" s="108">
        <v>23</v>
      </c>
      <c r="B120" s="116" t="s">
        <v>255</v>
      </c>
      <c r="C120" s="114"/>
      <c r="D120" s="40" t="s">
        <v>256</v>
      </c>
      <c r="E120" s="110"/>
      <c r="F120" s="110"/>
      <c r="G120" s="110"/>
      <c r="H120" s="43">
        <v>75.8825</v>
      </c>
      <c r="I120" s="142"/>
      <c r="J120" s="78">
        <v>1</v>
      </c>
      <c r="K120" s="136">
        <f t="shared" si="11"/>
        <v>0.829861111111111</v>
      </c>
      <c r="L120" s="143">
        <v>1</v>
      </c>
      <c r="M120" s="88">
        <v>0.4</v>
      </c>
      <c r="N120" s="144">
        <f t="shared" si="10"/>
        <v>0.331944444444444</v>
      </c>
      <c r="O120" s="139"/>
      <c r="P120" s="140"/>
    </row>
    <row r="121" s="1" customFormat="1" spans="1:16">
      <c r="A121" s="108">
        <v>24</v>
      </c>
      <c r="B121" s="97" t="s">
        <v>127</v>
      </c>
      <c r="C121" s="114"/>
      <c r="D121" s="40" t="s">
        <v>200</v>
      </c>
      <c r="E121" s="110"/>
      <c r="F121" s="110"/>
      <c r="G121" s="110"/>
      <c r="H121" s="43">
        <v>76.5175</v>
      </c>
      <c r="I121" s="142"/>
      <c r="J121" s="78">
        <v>1</v>
      </c>
      <c r="K121" s="136">
        <f t="shared" si="11"/>
        <v>0.836805555555556</v>
      </c>
      <c r="L121" s="143">
        <v>1</v>
      </c>
      <c r="M121" s="88">
        <v>3.1</v>
      </c>
      <c r="N121" s="144">
        <f t="shared" si="10"/>
        <v>2.59409722222222</v>
      </c>
      <c r="O121" s="139"/>
      <c r="P121" s="140"/>
    </row>
    <row r="122" s="1" customFormat="1" spans="1:16">
      <c r="A122" s="108">
        <v>25</v>
      </c>
      <c r="B122" s="97" t="s">
        <v>127</v>
      </c>
      <c r="C122" s="114"/>
      <c r="D122" s="40" t="s">
        <v>257</v>
      </c>
      <c r="E122" s="110"/>
      <c r="F122" s="110"/>
      <c r="G122" s="110"/>
      <c r="H122" s="43">
        <v>41.5925</v>
      </c>
      <c r="I122" s="149"/>
      <c r="J122" s="78">
        <v>1</v>
      </c>
      <c r="K122" s="136">
        <f t="shared" si="11"/>
        <v>0.454861111111111</v>
      </c>
      <c r="L122" s="143">
        <v>1</v>
      </c>
      <c r="M122" s="88">
        <v>3.1</v>
      </c>
      <c r="N122" s="144">
        <f t="shared" si="10"/>
        <v>1.41006944444444</v>
      </c>
      <c r="O122" s="139"/>
      <c r="P122" s="140"/>
    </row>
    <row r="123" s="1" customFormat="1" spans="1:16">
      <c r="A123" s="108">
        <v>26</v>
      </c>
      <c r="B123" s="97" t="s">
        <v>127</v>
      </c>
      <c r="C123" s="119"/>
      <c r="D123" s="40" t="s">
        <v>258</v>
      </c>
      <c r="E123" s="112"/>
      <c r="F123" s="112"/>
      <c r="G123" s="112"/>
      <c r="H123" s="43">
        <v>63.8175</v>
      </c>
      <c r="I123" s="122"/>
      <c r="J123" s="78">
        <v>1</v>
      </c>
      <c r="K123" s="136">
        <f t="shared" si="11"/>
        <v>0.697916666666667</v>
      </c>
      <c r="L123" s="143">
        <v>1</v>
      </c>
      <c r="M123" s="88">
        <v>3.1</v>
      </c>
      <c r="N123" s="144">
        <f t="shared" si="10"/>
        <v>2.16354166666667</v>
      </c>
      <c r="O123" s="139"/>
      <c r="P123" s="140"/>
    </row>
    <row r="124" s="1" customFormat="1" ht="29.25" spans="1:16">
      <c r="A124" s="108">
        <v>27</v>
      </c>
      <c r="B124" s="120" t="s">
        <v>132</v>
      </c>
      <c r="C124" s="119"/>
      <c r="D124" s="121" t="s">
        <v>259</v>
      </c>
      <c r="E124" s="112"/>
      <c r="F124" s="112"/>
      <c r="G124" s="112"/>
      <c r="H124" s="122"/>
      <c r="I124" s="122"/>
      <c r="J124" s="150"/>
      <c r="K124" s="151">
        <v>2</v>
      </c>
      <c r="L124" s="143">
        <v>1</v>
      </c>
      <c r="M124" s="88">
        <v>0.25</v>
      </c>
      <c r="N124" s="138">
        <f t="shared" si="10"/>
        <v>0.5</v>
      </c>
      <c r="O124" s="139"/>
      <c r="P124" s="140"/>
    </row>
    <row r="125" s="1" customFormat="1" spans="1:16">
      <c r="A125" s="108">
        <v>28</v>
      </c>
      <c r="B125" s="97" t="s">
        <v>260</v>
      </c>
      <c r="C125" s="119"/>
      <c r="D125" s="121" t="s">
        <v>182</v>
      </c>
      <c r="E125" s="112"/>
      <c r="F125" s="112"/>
      <c r="G125" s="112"/>
      <c r="H125" s="122"/>
      <c r="I125" s="122"/>
      <c r="J125" s="150"/>
      <c r="K125" s="151">
        <v>1</v>
      </c>
      <c r="L125" s="143">
        <v>1</v>
      </c>
      <c r="M125" s="88">
        <v>0.17</v>
      </c>
      <c r="N125" s="138">
        <f t="shared" si="10"/>
        <v>0.17</v>
      </c>
      <c r="O125" s="139"/>
      <c r="P125" s="140"/>
    </row>
    <row r="126" s="1" customFormat="1" ht="28.5" spans="1:16">
      <c r="A126" s="108">
        <v>29</v>
      </c>
      <c r="B126" s="97" t="s">
        <v>130</v>
      </c>
      <c r="C126" s="119"/>
      <c r="D126" s="121" t="s">
        <v>261</v>
      </c>
      <c r="E126" s="112"/>
      <c r="F126" s="112"/>
      <c r="G126" s="112"/>
      <c r="H126" s="122"/>
      <c r="I126" s="122"/>
      <c r="J126" s="150"/>
      <c r="K126" s="151">
        <v>5</v>
      </c>
      <c r="L126" s="143">
        <v>1</v>
      </c>
      <c r="M126" s="88">
        <v>0.65</v>
      </c>
      <c r="N126" s="138">
        <f t="shared" si="10"/>
        <v>3.25</v>
      </c>
      <c r="O126" s="139"/>
      <c r="P126" s="140"/>
    </row>
    <row r="127" s="1" customFormat="1" ht="42.75" spans="1:16">
      <c r="A127" s="108">
        <v>30</v>
      </c>
      <c r="B127" s="123" t="s">
        <v>262</v>
      </c>
      <c r="C127" s="119"/>
      <c r="D127" s="121" t="s">
        <v>263</v>
      </c>
      <c r="E127" s="112"/>
      <c r="F127" s="112"/>
      <c r="G127" s="112"/>
      <c r="H127" s="122"/>
      <c r="I127" s="122"/>
      <c r="J127" s="152"/>
      <c r="K127" s="151">
        <v>6</v>
      </c>
      <c r="L127" s="143">
        <v>1</v>
      </c>
      <c r="M127" s="88">
        <v>0.92</v>
      </c>
      <c r="N127" s="138">
        <f t="shared" si="10"/>
        <v>5.52</v>
      </c>
      <c r="O127" s="139"/>
      <c r="P127" s="140"/>
    </row>
    <row r="128" s="1" customFormat="1" spans="1:16">
      <c r="A128" s="108">
        <v>31</v>
      </c>
      <c r="B128" s="97" t="s">
        <v>264</v>
      </c>
      <c r="C128" s="119"/>
      <c r="D128" s="124" t="s">
        <v>244</v>
      </c>
      <c r="E128" s="112"/>
      <c r="F128" s="112"/>
      <c r="G128" s="112"/>
      <c r="H128" s="122"/>
      <c r="I128" s="122"/>
      <c r="J128" s="152"/>
      <c r="K128" s="151">
        <v>1</v>
      </c>
      <c r="L128" s="143">
        <v>1</v>
      </c>
      <c r="M128" s="88">
        <v>0.02</v>
      </c>
      <c r="N128" s="138">
        <f t="shared" si="10"/>
        <v>0.02</v>
      </c>
      <c r="O128" s="139"/>
      <c r="P128" s="140"/>
    </row>
    <row r="129" s="1" customFormat="1" ht="28.5" spans="1:16">
      <c r="A129" s="108">
        <v>32</v>
      </c>
      <c r="B129" s="116" t="s">
        <v>265</v>
      </c>
      <c r="C129" s="119"/>
      <c r="D129" s="124" t="s">
        <v>182</v>
      </c>
      <c r="E129" s="112"/>
      <c r="F129" s="112"/>
      <c r="G129" s="112"/>
      <c r="H129" s="122"/>
      <c r="I129" s="122"/>
      <c r="J129" s="152"/>
      <c r="K129" s="151">
        <v>1</v>
      </c>
      <c r="L129" s="143">
        <v>1</v>
      </c>
      <c r="M129" s="88">
        <v>3.5</v>
      </c>
      <c r="N129" s="138">
        <f t="shared" si="10"/>
        <v>3.5</v>
      </c>
      <c r="O129" s="139"/>
      <c r="P129" s="140"/>
    </row>
    <row r="130" s="1" customFormat="1" spans="1:16">
      <c r="A130" s="108">
        <v>33</v>
      </c>
      <c r="B130" s="116" t="s">
        <v>266</v>
      </c>
      <c r="C130" s="119"/>
      <c r="D130" s="124" t="s">
        <v>51</v>
      </c>
      <c r="E130" s="112"/>
      <c r="F130" s="112"/>
      <c r="G130" s="112"/>
      <c r="H130" s="122"/>
      <c r="I130" s="122"/>
      <c r="J130" s="152"/>
      <c r="K130" s="151">
        <v>2</v>
      </c>
      <c r="L130" s="143">
        <v>1</v>
      </c>
      <c r="M130" s="88">
        <v>0.05</v>
      </c>
      <c r="N130" s="138">
        <f t="shared" si="10"/>
        <v>0.1</v>
      </c>
      <c r="O130" s="139"/>
      <c r="P130" s="140"/>
    </row>
    <row r="131" s="1" customFormat="1" ht="28.5" spans="1:16">
      <c r="A131" s="108">
        <v>34</v>
      </c>
      <c r="B131" s="116" t="s">
        <v>134</v>
      </c>
      <c r="C131" s="119"/>
      <c r="D131" s="124" t="s">
        <v>251</v>
      </c>
      <c r="E131" s="112"/>
      <c r="F131" s="112"/>
      <c r="G131" s="112"/>
      <c r="H131" s="122"/>
      <c r="I131" s="122"/>
      <c r="J131" s="152"/>
      <c r="K131" s="151">
        <v>2</v>
      </c>
      <c r="L131" s="143">
        <v>1</v>
      </c>
      <c r="M131" s="88">
        <v>0.09</v>
      </c>
      <c r="N131" s="138">
        <f t="shared" si="10"/>
        <v>0.18</v>
      </c>
      <c r="O131" s="139"/>
      <c r="P131" s="140"/>
    </row>
    <row r="132" s="1" customFormat="1" ht="27.75" spans="1:16">
      <c r="A132" s="108">
        <v>35</v>
      </c>
      <c r="B132" s="120" t="s">
        <v>267</v>
      </c>
      <c r="C132" s="119"/>
      <c r="D132" s="124" t="s">
        <v>179</v>
      </c>
      <c r="E132" s="112"/>
      <c r="F132" s="112"/>
      <c r="G132" s="112"/>
      <c r="H132" s="122"/>
      <c r="I132" s="122"/>
      <c r="J132" s="152"/>
      <c r="K132" s="151">
        <v>1</v>
      </c>
      <c r="L132" s="143">
        <v>1</v>
      </c>
      <c r="M132" s="88">
        <v>0.67</v>
      </c>
      <c r="N132" s="138">
        <f t="shared" si="10"/>
        <v>0.67</v>
      </c>
      <c r="O132" s="139"/>
      <c r="P132" s="140"/>
    </row>
    <row r="133" s="1" customFormat="1" spans="1:16">
      <c r="A133" s="108">
        <v>36</v>
      </c>
      <c r="B133" s="97" t="s">
        <v>268</v>
      </c>
      <c r="C133" s="119"/>
      <c r="D133" s="124" t="s">
        <v>244</v>
      </c>
      <c r="E133" s="112"/>
      <c r="F133" s="112"/>
      <c r="G133" s="112"/>
      <c r="H133" s="122"/>
      <c r="I133" s="122"/>
      <c r="J133" s="152"/>
      <c r="K133" s="151">
        <v>1</v>
      </c>
      <c r="L133" s="143">
        <v>1</v>
      </c>
      <c r="M133" s="88">
        <v>20</v>
      </c>
      <c r="N133" s="138">
        <f t="shared" si="10"/>
        <v>20</v>
      </c>
      <c r="O133" s="139"/>
      <c r="P133" s="140"/>
    </row>
    <row r="134" s="1" customFormat="1" spans="1:16">
      <c r="A134" s="108">
        <v>37</v>
      </c>
      <c r="B134" s="153" t="s">
        <v>269</v>
      </c>
      <c r="C134" s="119"/>
      <c r="D134" s="154" t="s">
        <v>270</v>
      </c>
      <c r="E134" s="112"/>
      <c r="F134" s="112"/>
      <c r="G134" s="112"/>
      <c r="H134" s="122"/>
      <c r="I134" s="122"/>
      <c r="J134" s="152"/>
      <c r="K134" s="178">
        <v>1</v>
      </c>
      <c r="L134" s="143">
        <v>1</v>
      </c>
      <c r="M134" s="88">
        <v>8.7</v>
      </c>
      <c r="N134" s="138">
        <f t="shared" si="10"/>
        <v>8.7</v>
      </c>
      <c r="O134" s="139"/>
      <c r="P134" s="140"/>
    </row>
    <row r="135" s="1" customFormat="1" ht="28.5" spans="1:16">
      <c r="A135" s="108">
        <v>38</v>
      </c>
      <c r="B135" s="155" t="s">
        <v>271</v>
      </c>
      <c r="C135" s="119"/>
      <c r="D135" s="156" t="s">
        <v>272</v>
      </c>
      <c r="E135" s="112"/>
      <c r="F135" s="112"/>
      <c r="G135" s="112"/>
      <c r="H135" s="122"/>
      <c r="I135" s="122"/>
      <c r="J135" s="122"/>
      <c r="K135" s="178">
        <v>1</v>
      </c>
      <c r="L135" s="143">
        <v>1</v>
      </c>
      <c r="M135" s="88">
        <v>0.5</v>
      </c>
      <c r="N135" s="138">
        <f t="shared" si="10"/>
        <v>0.5</v>
      </c>
      <c r="O135" s="139"/>
      <c r="P135" s="140"/>
    </row>
    <row r="136" s="1" customFormat="1" spans="1:16">
      <c r="A136" s="100" t="s">
        <v>138</v>
      </c>
      <c r="B136" s="100"/>
      <c r="C136" s="100"/>
      <c r="D136" s="157"/>
      <c r="E136" s="100"/>
      <c r="F136" s="100"/>
      <c r="G136" s="100"/>
      <c r="H136" s="100"/>
      <c r="I136" s="100"/>
      <c r="J136" s="100"/>
      <c r="K136" s="100"/>
      <c r="L136" s="128"/>
      <c r="M136" s="129"/>
      <c r="N136" s="130">
        <f>SUM(N98:N135)</f>
        <v>55.1574305555556</v>
      </c>
      <c r="O136" s="131">
        <f>N136/N172</f>
        <v>0.274163112604729</v>
      </c>
      <c r="P136" s="132"/>
    </row>
    <row r="137" s="1" customFormat="1" spans="1:16">
      <c r="A137" s="18"/>
      <c r="B137" s="104" t="s">
        <v>139</v>
      </c>
      <c r="C137" s="104"/>
      <c r="D137" s="158"/>
      <c r="E137" s="104"/>
      <c r="F137" s="104"/>
      <c r="G137" s="104"/>
      <c r="H137" s="104"/>
      <c r="I137" s="104"/>
      <c r="J137" s="104"/>
      <c r="K137" s="104"/>
      <c r="L137" s="104"/>
      <c r="M137" s="133"/>
      <c r="N137" s="104"/>
      <c r="O137" s="104"/>
      <c r="P137" s="104"/>
    </row>
    <row r="138" s="1" customFormat="1" spans="1:16">
      <c r="A138" s="21" t="s">
        <v>23</v>
      </c>
      <c r="B138" s="22" t="s">
        <v>24</v>
      </c>
      <c r="C138" s="22" t="s">
        <v>25</v>
      </c>
      <c r="D138" s="23" t="s">
        <v>26</v>
      </c>
      <c r="E138" s="22" t="s">
        <v>27</v>
      </c>
      <c r="F138" s="22"/>
      <c r="G138" s="26" t="s">
        <v>28</v>
      </c>
      <c r="H138" s="24"/>
      <c r="I138" s="25"/>
      <c r="J138" s="67"/>
      <c r="K138" s="22" t="s">
        <v>30</v>
      </c>
      <c r="L138" s="22"/>
      <c r="M138" s="22"/>
      <c r="N138" s="22"/>
      <c r="O138" s="22"/>
      <c r="P138" s="22"/>
    </row>
    <row r="139" s="1" customFormat="1" spans="1:16">
      <c r="A139" s="27"/>
      <c r="B139" s="22"/>
      <c r="C139" s="22"/>
      <c r="D139" s="29"/>
      <c r="E139" s="30" t="s">
        <v>140</v>
      </c>
      <c r="F139" s="30"/>
      <c r="G139" s="31" t="s">
        <v>33</v>
      </c>
      <c r="H139" s="31"/>
      <c r="I139" s="31"/>
      <c r="J139" s="31"/>
      <c r="K139" s="31" t="s">
        <v>141</v>
      </c>
      <c r="L139" s="68" t="s">
        <v>38</v>
      </c>
      <c r="M139" s="69" t="s">
        <v>142</v>
      </c>
      <c r="N139" s="70" t="s">
        <v>40</v>
      </c>
      <c r="O139" s="134" t="s">
        <v>41</v>
      </c>
      <c r="P139" s="31" t="s">
        <v>143</v>
      </c>
    </row>
    <row r="140" s="1" customFormat="1" spans="1:16">
      <c r="A140" s="38">
        <v>1</v>
      </c>
      <c r="B140" s="159" t="s">
        <v>144</v>
      </c>
      <c r="C140" s="160"/>
      <c r="D140" s="160"/>
      <c r="E140" s="161"/>
      <c r="F140" s="162"/>
      <c r="G140" s="163"/>
      <c r="H140" s="163"/>
      <c r="I140" s="163"/>
      <c r="J140" s="163"/>
      <c r="K140" s="179"/>
      <c r="L140" s="143">
        <v>1</v>
      </c>
      <c r="M140" s="81"/>
      <c r="N140" s="144">
        <f t="shared" ref="N140:N160" si="12">K140*L140*M140</f>
        <v>0</v>
      </c>
      <c r="O140" s="139"/>
      <c r="P140" s="180"/>
    </row>
    <row r="141" s="1" customFormat="1" spans="1:16">
      <c r="A141" s="38">
        <v>2</v>
      </c>
      <c r="B141" s="159" t="s">
        <v>145</v>
      </c>
      <c r="C141" s="160"/>
      <c r="D141" s="160"/>
      <c r="E141" s="161"/>
      <c r="F141" s="162"/>
      <c r="G141" s="163"/>
      <c r="H141" s="163"/>
      <c r="I141" s="163"/>
      <c r="J141" s="163"/>
      <c r="K141" s="179"/>
      <c r="L141" s="143">
        <v>1</v>
      </c>
      <c r="M141" s="81"/>
      <c r="N141" s="144">
        <f t="shared" si="12"/>
        <v>0</v>
      </c>
      <c r="O141" s="139"/>
      <c r="P141" s="180"/>
    </row>
    <row r="142" s="1" customFormat="1" spans="1:16">
      <c r="A142" s="38">
        <v>3</v>
      </c>
      <c r="B142" s="159" t="s">
        <v>146</v>
      </c>
      <c r="C142" s="160"/>
      <c r="D142" s="160"/>
      <c r="E142" s="161"/>
      <c r="F142" s="162"/>
      <c r="G142" s="163"/>
      <c r="H142" s="163"/>
      <c r="I142" s="163"/>
      <c r="J142" s="163"/>
      <c r="K142" s="179"/>
      <c r="L142" s="143">
        <v>1</v>
      </c>
      <c r="M142" s="181"/>
      <c r="N142" s="144">
        <f t="shared" si="12"/>
        <v>0</v>
      </c>
      <c r="O142" s="139"/>
      <c r="P142" s="180"/>
    </row>
    <row r="143" s="1" customFormat="1" spans="1:16">
      <c r="A143" s="38">
        <v>4</v>
      </c>
      <c r="B143" s="159" t="s">
        <v>147</v>
      </c>
      <c r="C143" s="160"/>
      <c r="D143" s="160"/>
      <c r="E143" s="161"/>
      <c r="F143" s="162"/>
      <c r="G143" s="163"/>
      <c r="H143" s="163"/>
      <c r="I143" s="163"/>
      <c r="J143" s="163"/>
      <c r="K143" s="179"/>
      <c r="L143" s="143">
        <v>1</v>
      </c>
      <c r="M143" s="81"/>
      <c r="N143" s="144">
        <f t="shared" si="12"/>
        <v>0</v>
      </c>
      <c r="O143" s="139"/>
      <c r="P143" s="180"/>
    </row>
    <row r="144" s="1" customFormat="1" spans="1:16">
      <c r="A144" s="38">
        <v>5</v>
      </c>
      <c r="B144" s="159" t="s">
        <v>148</v>
      </c>
      <c r="C144" s="160"/>
      <c r="D144" s="160"/>
      <c r="E144" s="161"/>
      <c r="F144" s="162"/>
      <c r="G144" s="163"/>
      <c r="H144" s="163"/>
      <c r="I144" s="163"/>
      <c r="J144" s="163"/>
      <c r="K144" s="179"/>
      <c r="L144" s="143">
        <v>1</v>
      </c>
      <c r="M144" s="81"/>
      <c r="N144" s="144">
        <f t="shared" si="12"/>
        <v>0</v>
      </c>
      <c r="O144" s="139"/>
      <c r="P144" s="180"/>
    </row>
    <row r="145" s="1" customFormat="1" spans="1:16">
      <c r="A145" s="38">
        <v>6</v>
      </c>
      <c r="B145" s="159" t="s">
        <v>149</v>
      </c>
      <c r="C145" s="160"/>
      <c r="D145" s="160"/>
      <c r="E145" s="161"/>
      <c r="F145" s="162"/>
      <c r="G145" s="163"/>
      <c r="H145" s="163"/>
      <c r="I145" s="163"/>
      <c r="J145" s="163"/>
      <c r="K145" s="179"/>
      <c r="L145" s="143">
        <v>1</v>
      </c>
      <c r="M145" s="81"/>
      <c r="N145" s="144">
        <f t="shared" si="12"/>
        <v>0</v>
      </c>
      <c r="O145" s="139"/>
      <c r="P145" s="180"/>
    </row>
    <row r="146" s="1" customFormat="1" spans="1:16">
      <c r="A146" s="38">
        <v>7</v>
      </c>
      <c r="B146" s="159" t="s">
        <v>150</v>
      </c>
      <c r="C146" s="160"/>
      <c r="D146" s="160"/>
      <c r="E146" s="161"/>
      <c r="F146" s="162"/>
      <c r="G146" s="163"/>
      <c r="H146" s="163"/>
      <c r="I146" s="163"/>
      <c r="J146" s="163"/>
      <c r="K146" s="179"/>
      <c r="L146" s="143">
        <v>1</v>
      </c>
      <c r="M146" s="81"/>
      <c r="N146" s="144">
        <f t="shared" si="12"/>
        <v>0</v>
      </c>
      <c r="O146" s="139"/>
      <c r="P146" s="180"/>
    </row>
    <row r="147" s="1" customFormat="1" ht="21.75" customHeight="1" spans="1:16">
      <c r="A147" s="38">
        <v>8</v>
      </c>
      <c r="B147" s="159" t="s">
        <v>151</v>
      </c>
      <c r="C147" s="159"/>
      <c r="D147" s="164"/>
      <c r="E147" s="165"/>
      <c r="F147" s="159"/>
      <c r="G147" s="159"/>
      <c r="H147" s="159"/>
      <c r="I147" s="159"/>
      <c r="J147" s="159"/>
      <c r="K147" s="182"/>
      <c r="L147" s="143">
        <v>1</v>
      </c>
      <c r="M147" s="183"/>
      <c r="N147" s="144">
        <f t="shared" si="12"/>
        <v>0</v>
      </c>
      <c r="O147" s="139"/>
      <c r="P147" s="184"/>
    </row>
    <row r="148" s="1" customFormat="1" spans="1:16">
      <c r="A148" s="38">
        <v>9</v>
      </c>
      <c r="B148" s="159" t="s">
        <v>152</v>
      </c>
      <c r="C148" s="159"/>
      <c r="D148" s="164"/>
      <c r="E148" s="165"/>
      <c r="F148" s="159"/>
      <c r="G148" s="159"/>
      <c r="H148" s="159"/>
      <c r="I148" s="159"/>
      <c r="J148" s="159"/>
      <c r="K148" s="182"/>
      <c r="L148" s="143">
        <v>1</v>
      </c>
      <c r="M148" s="183"/>
      <c r="N148" s="144">
        <f t="shared" si="12"/>
        <v>0</v>
      </c>
      <c r="O148" s="139"/>
      <c r="P148" s="184"/>
    </row>
    <row r="149" s="1" customFormat="1" spans="1:16">
      <c r="A149" s="38">
        <v>10</v>
      </c>
      <c r="B149" s="159" t="s">
        <v>153</v>
      </c>
      <c r="C149" s="160"/>
      <c r="D149" s="160"/>
      <c r="E149" s="161"/>
      <c r="F149" s="162"/>
      <c r="G149" s="163"/>
      <c r="H149" s="163"/>
      <c r="I149" s="163"/>
      <c r="J149" s="163"/>
      <c r="K149" s="179"/>
      <c r="L149" s="143">
        <v>1</v>
      </c>
      <c r="M149" s="81"/>
      <c r="N149" s="144">
        <f t="shared" si="12"/>
        <v>0</v>
      </c>
      <c r="O149" s="139"/>
      <c r="P149" s="180"/>
    </row>
    <row r="150" s="1" customFormat="1" spans="1:16">
      <c r="A150" s="38">
        <v>11</v>
      </c>
      <c r="B150" s="159" t="s">
        <v>154</v>
      </c>
      <c r="C150" s="160"/>
      <c r="D150" s="160"/>
      <c r="E150" s="161"/>
      <c r="F150" s="162"/>
      <c r="G150" s="163"/>
      <c r="H150" s="163"/>
      <c r="I150" s="163"/>
      <c r="J150" s="163"/>
      <c r="K150" s="179"/>
      <c r="L150" s="143">
        <v>1</v>
      </c>
      <c r="M150" s="81"/>
      <c r="N150" s="144">
        <f t="shared" si="12"/>
        <v>0</v>
      </c>
      <c r="O150" s="139"/>
      <c r="P150" s="180"/>
    </row>
    <row r="151" s="1" customFormat="1" spans="1:16">
      <c r="A151" s="38">
        <v>12</v>
      </c>
      <c r="B151" s="159" t="s">
        <v>155</v>
      </c>
      <c r="C151" s="166"/>
      <c r="D151" s="167"/>
      <c r="E151" s="159"/>
      <c r="F151" s="168"/>
      <c r="G151" s="159"/>
      <c r="H151" s="169"/>
      <c r="I151" s="169"/>
      <c r="J151" s="169"/>
      <c r="K151" s="179"/>
      <c r="L151" s="143">
        <v>1</v>
      </c>
      <c r="M151" s="81"/>
      <c r="N151" s="144">
        <f t="shared" si="12"/>
        <v>0</v>
      </c>
      <c r="O151" s="139"/>
      <c r="P151" s="180"/>
    </row>
    <row r="152" s="1" customFormat="1" spans="1:16">
      <c r="A152" s="38">
        <v>13</v>
      </c>
      <c r="B152" s="159" t="s">
        <v>156</v>
      </c>
      <c r="C152" s="166"/>
      <c r="D152" s="167"/>
      <c r="E152" s="159"/>
      <c r="F152" s="168"/>
      <c r="G152" s="159"/>
      <c r="H152" s="169"/>
      <c r="I152" s="169"/>
      <c r="J152" s="169"/>
      <c r="K152" s="179"/>
      <c r="L152" s="143">
        <v>1</v>
      </c>
      <c r="M152" s="81"/>
      <c r="N152" s="144">
        <f t="shared" si="12"/>
        <v>0</v>
      </c>
      <c r="O152" s="139"/>
      <c r="P152" s="180"/>
    </row>
    <row r="153" s="1" customFormat="1" spans="1:16">
      <c r="A153" s="38">
        <v>14</v>
      </c>
      <c r="B153" s="159" t="s">
        <v>157</v>
      </c>
      <c r="C153" s="166"/>
      <c r="D153" s="167"/>
      <c r="E153" s="159"/>
      <c r="F153" s="168"/>
      <c r="G153" s="159"/>
      <c r="H153" s="169"/>
      <c r="I153" s="169"/>
      <c r="J153" s="169"/>
      <c r="K153" s="179"/>
      <c r="L153" s="143">
        <v>1</v>
      </c>
      <c r="M153" s="81"/>
      <c r="N153" s="144">
        <v>0.5</v>
      </c>
      <c r="O153" s="139"/>
      <c r="P153" s="180"/>
    </row>
    <row r="154" s="1" customFormat="1" spans="1:16">
      <c r="A154" s="38">
        <v>15</v>
      </c>
      <c r="B154" s="159" t="s">
        <v>158</v>
      </c>
      <c r="C154" s="166"/>
      <c r="D154" s="167"/>
      <c r="E154" s="159"/>
      <c r="F154" s="168"/>
      <c r="G154" s="159"/>
      <c r="H154" s="169"/>
      <c r="I154" s="169"/>
      <c r="J154" s="169"/>
      <c r="K154" s="179"/>
      <c r="L154" s="143">
        <v>1</v>
      </c>
      <c r="M154" s="81"/>
      <c r="N154" s="144">
        <v>0</v>
      </c>
      <c r="O154" s="139"/>
      <c r="P154" s="180"/>
    </row>
    <row r="155" s="1" customFormat="1" spans="1:16">
      <c r="A155" s="38">
        <v>16</v>
      </c>
      <c r="B155" s="159" t="s">
        <v>159</v>
      </c>
      <c r="C155" s="166"/>
      <c r="D155" s="167"/>
      <c r="E155" s="159"/>
      <c r="F155" s="168"/>
      <c r="G155" s="159"/>
      <c r="H155" s="169"/>
      <c r="I155" s="169"/>
      <c r="J155" s="169"/>
      <c r="K155" s="179"/>
      <c r="L155" s="143">
        <v>1</v>
      </c>
      <c r="M155" s="81"/>
      <c r="N155" s="144">
        <v>0.5</v>
      </c>
      <c r="O155" s="139"/>
      <c r="P155" s="180"/>
    </row>
    <row r="156" s="1" customFormat="1" spans="1:16">
      <c r="A156" s="38">
        <v>17</v>
      </c>
      <c r="B156" s="159" t="s">
        <v>160</v>
      </c>
      <c r="C156" s="166"/>
      <c r="D156" s="167"/>
      <c r="E156" s="159"/>
      <c r="F156" s="168"/>
      <c r="G156" s="159"/>
      <c r="H156" s="169"/>
      <c r="I156" s="169"/>
      <c r="J156" s="169"/>
      <c r="K156" s="179"/>
      <c r="L156" s="143">
        <v>1</v>
      </c>
      <c r="M156" s="81"/>
      <c r="N156" s="144">
        <v>0.3</v>
      </c>
      <c r="O156" s="139"/>
      <c r="P156" s="180"/>
    </row>
    <row r="157" s="1" customFormat="1" spans="1:16">
      <c r="A157" s="38">
        <v>18</v>
      </c>
      <c r="B157" s="159" t="s">
        <v>161</v>
      </c>
      <c r="C157" s="159"/>
      <c r="D157" s="167"/>
      <c r="E157" s="159"/>
      <c r="F157" s="159"/>
      <c r="G157" s="159"/>
      <c r="H157" s="159"/>
      <c r="I157" s="159"/>
      <c r="J157" s="159"/>
      <c r="K157" s="179"/>
      <c r="L157" s="143">
        <v>1</v>
      </c>
      <c r="M157" s="81"/>
      <c r="N157" s="144">
        <v>0.6</v>
      </c>
      <c r="O157" s="139"/>
      <c r="P157" s="180"/>
    </row>
    <row r="158" s="1" customFormat="1" spans="1:16">
      <c r="A158" s="38">
        <v>19</v>
      </c>
      <c r="B158" s="159" t="s">
        <v>162</v>
      </c>
      <c r="C158" s="159"/>
      <c r="D158" s="167"/>
      <c r="E158" s="159"/>
      <c r="F158" s="159"/>
      <c r="G158" s="159"/>
      <c r="H158" s="159"/>
      <c r="I158" s="159"/>
      <c r="J158" s="159"/>
      <c r="K158" s="179"/>
      <c r="L158" s="143">
        <v>1</v>
      </c>
      <c r="M158" s="81"/>
      <c r="N158" s="144">
        <v>0.8</v>
      </c>
      <c r="O158" s="139"/>
      <c r="P158" s="180"/>
    </row>
    <row r="159" s="1" customFormat="1" spans="1:16">
      <c r="A159" s="38">
        <v>20</v>
      </c>
      <c r="B159" s="159" t="s">
        <v>163</v>
      </c>
      <c r="C159" s="166"/>
      <c r="D159" s="167"/>
      <c r="E159" s="159"/>
      <c r="F159" s="168"/>
      <c r="G159" s="159"/>
      <c r="H159" s="169"/>
      <c r="I159" s="169"/>
      <c r="J159" s="169"/>
      <c r="K159" s="179"/>
      <c r="L159" s="143">
        <v>1</v>
      </c>
      <c r="M159" s="81"/>
      <c r="N159" s="144">
        <f t="shared" si="12"/>
        <v>0</v>
      </c>
      <c r="O159" s="139"/>
      <c r="P159" s="180"/>
    </row>
    <row r="160" s="1" customFormat="1" spans="1:16">
      <c r="A160" s="38">
        <v>21</v>
      </c>
      <c r="B160" s="159" t="s">
        <v>164</v>
      </c>
      <c r="C160" s="159"/>
      <c r="D160" s="167"/>
      <c r="E160" s="159"/>
      <c r="F160" s="159"/>
      <c r="G160" s="159"/>
      <c r="H160" s="159"/>
      <c r="I160" s="159"/>
      <c r="J160" s="159"/>
      <c r="K160" s="179"/>
      <c r="L160" s="143">
        <v>1</v>
      </c>
      <c r="M160" s="81"/>
      <c r="N160" s="144">
        <f t="shared" si="12"/>
        <v>0</v>
      </c>
      <c r="O160" s="139"/>
      <c r="P160" s="180"/>
    </row>
    <row r="161" s="1" customFormat="1" spans="1:16">
      <c r="A161" s="100" t="s">
        <v>165</v>
      </c>
      <c r="B161" s="100"/>
      <c r="C161" s="100"/>
      <c r="D161" s="157"/>
      <c r="E161" s="100"/>
      <c r="F161" s="100"/>
      <c r="G161" s="100"/>
      <c r="H161" s="100"/>
      <c r="I161" s="100"/>
      <c r="J161" s="100"/>
      <c r="K161" s="100"/>
      <c r="L161" s="128"/>
      <c r="M161" s="129"/>
      <c r="N161" s="130">
        <f>SUM(N140:N160)</f>
        <v>2.7</v>
      </c>
      <c r="O161" s="131">
        <f>N161/N172</f>
        <v>0.0134205019446507</v>
      </c>
      <c r="P161" s="132"/>
    </row>
    <row r="162" s="1" customFormat="1" spans="1:16">
      <c r="A162" s="18"/>
      <c r="B162" s="104" t="s">
        <v>166</v>
      </c>
      <c r="C162" s="104"/>
      <c r="D162" s="158"/>
      <c r="E162" s="104"/>
      <c r="F162" s="104"/>
      <c r="G162" s="104"/>
      <c r="H162" s="104"/>
      <c r="I162" s="104"/>
      <c r="J162" s="104"/>
      <c r="K162" s="104"/>
      <c r="L162" s="104"/>
      <c r="M162" s="133"/>
      <c r="N162" s="104"/>
      <c r="O162" s="104"/>
      <c r="P162" s="104"/>
    </row>
    <row r="163" s="1" customFormat="1" spans="1:16">
      <c r="A163" s="21" t="s">
        <v>23</v>
      </c>
      <c r="B163" s="28" t="s">
        <v>167</v>
      </c>
      <c r="C163" s="28" t="s">
        <v>25</v>
      </c>
      <c r="D163" s="23" t="s">
        <v>26</v>
      </c>
      <c r="E163" s="100"/>
      <c r="F163" s="100"/>
      <c r="G163" s="31"/>
      <c r="H163" s="31"/>
      <c r="I163" s="31"/>
      <c r="J163" s="31"/>
      <c r="K163" s="31" t="s">
        <v>141</v>
      </c>
      <c r="L163" s="68" t="s">
        <v>38</v>
      </c>
      <c r="M163" s="69" t="s">
        <v>142</v>
      </c>
      <c r="N163" s="70" t="s">
        <v>40</v>
      </c>
      <c r="O163" s="134" t="s">
        <v>41</v>
      </c>
      <c r="P163" s="31"/>
    </row>
    <row r="164" s="1" customFormat="1" spans="1:16">
      <c r="A164" s="38">
        <v>1</v>
      </c>
      <c r="B164" s="159" t="s">
        <v>168</v>
      </c>
      <c r="C164" s="159"/>
      <c r="D164" s="167"/>
      <c r="E164" s="159"/>
      <c r="F164" s="159"/>
      <c r="G164" s="159"/>
      <c r="H164" s="159"/>
      <c r="I164" s="159"/>
      <c r="J164" s="159"/>
      <c r="K164" s="179">
        <v>1</v>
      </c>
      <c r="L164" s="80">
        <v>1</v>
      </c>
      <c r="M164" s="183"/>
      <c r="N164" s="144">
        <v>80</v>
      </c>
      <c r="O164" s="185"/>
      <c r="P164" s="180"/>
    </row>
    <row r="165" s="1" customFormat="1" spans="1:16">
      <c r="A165" s="38">
        <v>2</v>
      </c>
      <c r="B165" s="159" t="s">
        <v>169</v>
      </c>
      <c r="C165" s="159"/>
      <c r="D165" s="167"/>
      <c r="E165" s="159"/>
      <c r="F165" s="159"/>
      <c r="G165" s="159"/>
      <c r="H165" s="159"/>
      <c r="I165" s="159"/>
      <c r="J165" s="159"/>
      <c r="K165" s="179">
        <v>1</v>
      </c>
      <c r="L165" s="80">
        <v>1</v>
      </c>
      <c r="M165" s="81"/>
      <c r="N165" s="144">
        <f>(N164+N161+N94+N136)*10%</f>
        <v>18.0622477740363</v>
      </c>
      <c r="O165" s="185"/>
      <c r="P165" s="180"/>
    </row>
    <row r="166" s="1" customFormat="1" spans="1:16">
      <c r="A166" s="38">
        <v>3</v>
      </c>
      <c r="B166" s="159" t="s">
        <v>170</v>
      </c>
      <c r="C166" s="159"/>
      <c r="D166" s="167"/>
      <c r="E166" s="159"/>
      <c r="F166" s="159"/>
      <c r="G166" s="159"/>
      <c r="H166" s="159"/>
      <c r="I166" s="159"/>
      <c r="J166" s="159"/>
      <c r="K166" s="179">
        <v>1</v>
      </c>
      <c r="L166" s="80">
        <v>1</v>
      </c>
      <c r="M166" s="81"/>
      <c r="N166" s="144">
        <f t="shared" ref="N166:N170" si="13">M166</f>
        <v>0</v>
      </c>
      <c r="O166" s="185"/>
      <c r="P166" s="38"/>
    </row>
    <row r="167" s="1" customFormat="1" spans="1:16">
      <c r="A167" s="38">
        <v>4</v>
      </c>
      <c r="B167" s="159" t="s">
        <v>171</v>
      </c>
      <c r="C167" s="159"/>
      <c r="D167" s="167"/>
      <c r="E167" s="159"/>
      <c r="F167" s="159"/>
      <c r="G167" s="159"/>
      <c r="H167" s="159"/>
      <c r="I167" s="159"/>
      <c r="J167" s="159"/>
      <c r="K167" s="179">
        <v>1</v>
      </c>
      <c r="L167" s="80">
        <v>1</v>
      </c>
      <c r="M167" s="81"/>
      <c r="N167" s="144">
        <f t="shared" si="13"/>
        <v>0</v>
      </c>
      <c r="O167" s="185"/>
      <c r="P167" s="38"/>
    </row>
    <row r="168" s="1" customFormat="1" spans="1:16">
      <c r="A168" s="38">
        <v>5</v>
      </c>
      <c r="B168" s="159" t="s">
        <v>172</v>
      </c>
      <c r="C168" s="159"/>
      <c r="D168" s="170"/>
      <c r="E168" s="159"/>
      <c r="F168" s="159"/>
      <c r="G168" s="159"/>
      <c r="H168" s="159"/>
      <c r="I168" s="159"/>
      <c r="J168" s="159"/>
      <c r="K168" s="179">
        <v>1</v>
      </c>
      <c r="L168" s="80">
        <v>1</v>
      </c>
      <c r="M168" s="81"/>
      <c r="N168" s="144">
        <f t="shared" si="13"/>
        <v>0</v>
      </c>
      <c r="O168" s="185"/>
      <c r="P168" s="38"/>
    </row>
    <row r="169" s="1" customFormat="1" spans="1:16">
      <c r="A169" s="38">
        <v>6</v>
      </c>
      <c r="B169" s="159" t="s">
        <v>173</v>
      </c>
      <c r="C169" s="159"/>
      <c r="D169" s="170"/>
      <c r="E169" s="159"/>
      <c r="F169" s="159"/>
      <c r="G169" s="159"/>
      <c r="H169" s="159"/>
      <c r="I169" s="159"/>
      <c r="J169" s="159"/>
      <c r="K169" s="179">
        <v>1</v>
      </c>
      <c r="L169" s="80">
        <v>1</v>
      </c>
      <c r="M169" s="81"/>
      <c r="N169" s="144">
        <v>1</v>
      </c>
      <c r="O169" s="185"/>
      <c r="P169" s="38"/>
    </row>
    <row r="170" s="1" customFormat="1" spans="1:16">
      <c r="A170" s="38">
        <v>7</v>
      </c>
      <c r="B170" s="159" t="s">
        <v>174</v>
      </c>
      <c r="C170" s="159"/>
      <c r="D170" s="167"/>
      <c r="E170" s="159"/>
      <c r="F170" s="159"/>
      <c r="G170" s="159"/>
      <c r="H170" s="159"/>
      <c r="I170" s="159"/>
      <c r="J170" s="159"/>
      <c r="K170" s="179">
        <v>1</v>
      </c>
      <c r="L170" s="80">
        <v>1</v>
      </c>
      <c r="M170" s="81"/>
      <c r="N170" s="144">
        <v>1.5</v>
      </c>
      <c r="O170" s="185"/>
      <c r="P170" s="38"/>
    </row>
    <row r="171" s="1" customFormat="1" spans="1:16">
      <c r="A171" s="171" t="s">
        <v>175</v>
      </c>
      <c r="B171" s="172"/>
      <c r="C171" s="173"/>
      <c r="D171" s="174"/>
      <c r="E171" s="173"/>
      <c r="F171" s="173"/>
      <c r="G171" s="173"/>
      <c r="H171" s="173"/>
      <c r="I171" s="173"/>
      <c r="J171" s="173"/>
      <c r="K171" s="173"/>
      <c r="L171" s="186"/>
      <c r="M171" s="187"/>
      <c r="N171" s="188">
        <f>SUM(N164:N170)</f>
        <v>100.562247774036</v>
      </c>
      <c r="O171" s="189">
        <f>N171/N172</f>
        <v>0.499850311781443</v>
      </c>
      <c r="P171" s="190"/>
    </row>
    <row r="172" s="1" customFormat="1" spans="1:16">
      <c r="A172" s="175" t="s">
        <v>176</v>
      </c>
      <c r="B172" s="175"/>
      <c r="C172" s="175"/>
      <c r="D172" s="176"/>
      <c r="E172" s="175"/>
      <c r="F172" s="175"/>
      <c r="G172" s="175"/>
      <c r="H172" s="175"/>
      <c r="I172" s="175"/>
      <c r="J172" s="175"/>
      <c r="K172" s="175"/>
      <c r="L172" s="191"/>
      <c r="M172" s="192"/>
      <c r="N172" s="193">
        <f>N171+N161+N136+N94</f>
        <v>201.184725514399</v>
      </c>
      <c r="O172" s="193"/>
      <c r="P172" s="194"/>
    </row>
    <row r="173" s="1" customFormat="1" spans="1:16">
      <c r="A173" s="177" t="s">
        <v>177</v>
      </c>
      <c r="B173" s="177"/>
      <c r="C173" s="177"/>
      <c r="D173" s="177"/>
      <c r="E173" s="177"/>
      <c r="F173" s="177"/>
      <c r="G173" s="177"/>
      <c r="H173" s="177"/>
      <c r="I173" s="177"/>
      <c r="J173" s="177"/>
      <c r="K173" s="195"/>
      <c r="L173" s="177"/>
      <c r="M173" s="177"/>
      <c r="N173" s="177"/>
      <c r="O173" s="177"/>
      <c r="P173" s="177"/>
    </row>
  </sheetData>
  <mergeCells count="66">
    <mergeCell ref="A1:P1"/>
    <mergeCell ref="F2:G2"/>
    <mergeCell ref="H2:I2"/>
    <mergeCell ref="K2:L2"/>
    <mergeCell ref="O2:P2"/>
    <mergeCell ref="F3:G3"/>
    <mergeCell ref="H3:I3"/>
    <mergeCell ref="K3:L3"/>
    <mergeCell ref="O3:P3"/>
    <mergeCell ref="F4:G4"/>
    <mergeCell ref="H4:I4"/>
    <mergeCell ref="K4:L4"/>
    <mergeCell ref="O4:P4"/>
    <mergeCell ref="F5:G5"/>
    <mergeCell ref="H5:I5"/>
    <mergeCell ref="K5:L5"/>
    <mergeCell ref="N5:O5"/>
    <mergeCell ref="E7:F7"/>
    <mergeCell ref="H7:J7"/>
    <mergeCell ref="K7:P7"/>
    <mergeCell ref="A94:B94"/>
    <mergeCell ref="E96:F96"/>
    <mergeCell ref="H96:J96"/>
    <mergeCell ref="K96:P96"/>
    <mergeCell ref="A136:B136"/>
    <mergeCell ref="E138:F138"/>
    <mergeCell ref="H138:J138"/>
    <mergeCell ref="K138:P138"/>
    <mergeCell ref="E139:F139"/>
    <mergeCell ref="A161:B161"/>
    <mergeCell ref="A171:B171"/>
    <mergeCell ref="A172:B172"/>
    <mergeCell ref="A173:P173"/>
    <mergeCell ref="A2:A5"/>
    <mergeCell ref="A7:A8"/>
    <mergeCell ref="A96:A97"/>
    <mergeCell ref="A138:A139"/>
    <mergeCell ref="B7:B8"/>
    <mergeCell ref="B9:B24"/>
    <mergeCell ref="B26:B29"/>
    <mergeCell ref="B30:B52"/>
    <mergeCell ref="B53:B54"/>
    <mergeCell ref="B55:B58"/>
    <mergeCell ref="B59:B62"/>
    <mergeCell ref="B63:B65"/>
    <mergeCell ref="B66:B69"/>
    <mergeCell ref="B70:B71"/>
    <mergeCell ref="B96:B97"/>
    <mergeCell ref="B138:B139"/>
    <mergeCell ref="C7:C8"/>
    <mergeCell ref="C9:C24"/>
    <mergeCell ref="C26:C29"/>
    <mergeCell ref="C30:C52"/>
    <mergeCell ref="C53:C54"/>
    <mergeCell ref="C96:C97"/>
    <mergeCell ref="C138:C139"/>
    <mergeCell ref="D7:D8"/>
    <mergeCell ref="D96:D97"/>
    <mergeCell ref="D138:D139"/>
    <mergeCell ref="F9:F24"/>
    <mergeCell ref="F26:F29"/>
    <mergeCell ref="F30:F52"/>
    <mergeCell ref="G9:G24"/>
    <mergeCell ref="G26:G29"/>
    <mergeCell ref="G30:G52"/>
    <mergeCell ref="B2:D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背包NPB19023R15</vt:lpstr>
      <vt:lpstr>背包NPB19050R6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2019-11-18T02:04:00Z</dcterms:created>
  <dcterms:modified xsi:type="dcterms:W3CDTF">2021-12-06T10:51:59Z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DCCF1EA1892E4A208E098CA2A4B3B74E</vt:lpwstr>
  </property>
</Properties>
</file>